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:\PVZ_a_IP\VZ archiv\DNS E-ZAK 2021\DNS 03 -Drobné stavební práce\DNS03-11 opravy a rekonstrukce 4.NP pavil. A\02_ZD\"/>
    </mc:Choice>
  </mc:AlternateContent>
  <xr:revisionPtr revIDLastSave="0" documentId="13_ncr:1_{5D8CF8B9-5D14-4E3B-AC4E-886982E3C3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0 - Nové zázemí a m.č. 4..." sheetId="2" r:id="rId2"/>
    <sheet name="01 - m.č.  423" sheetId="3" r:id="rId3"/>
    <sheet name="02 - m.č.  424" sheetId="4" r:id="rId4"/>
    <sheet name="03 - m.č.  425-427" sheetId="5" r:id="rId5"/>
    <sheet name="04 - m.č. 428-430" sheetId="6" r:id="rId6"/>
    <sheet name="05 - m.č. 401-404" sheetId="7" r:id="rId7"/>
    <sheet name="06 - m.č. 405" sheetId="8" r:id="rId8"/>
    <sheet name="07 - m.č. 406" sheetId="9" r:id="rId9"/>
    <sheet name="08 - m.č. 412" sheetId="10" r:id="rId10"/>
    <sheet name="09 - m.č. 413" sheetId="11" r:id="rId11"/>
    <sheet name="10 - m.č. 416+417" sheetId="12" r:id="rId12"/>
    <sheet name="11 - m.č. 407" sheetId="13" r:id="rId13"/>
    <sheet name="12 - m.č. 408" sheetId="14" r:id="rId14"/>
    <sheet name="13 - m.č. 409" sheetId="15" r:id="rId15"/>
    <sheet name="14 - m.č. 410" sheetId="16" r:id="rId16"/>
    <sheet name="15 - m.č. 415" sheetId="17" r:id="rId17"/>
    <sheet name="16 - m.č. 414" sheetId="18" r:id="rId18"/>
    <sheet name="17 - Chodba" sheetId="19" r:id="rId19"/>
    <sheet name="VRN - Vedlejší rozpočtové..." sheetId="20" r:id="rId20"/>
  </sheets>
  <definedNames>
    <definedName name="_xlnm._FilterDatabase" localSheetId="1" hidden="1">'00 - Nové zázemí a m.č. 4...'!$C$137:$K$307</definedName>
    <definedName name="_xlnm._FilterDatabase" localSheetId="2" hidden="1">'01 - m.č.  423'!$C$132:$K$261</definedName>
    <definedName name="_xlnm._FilterDatabase" localSheetId="3" hidden="1">'02 - m.č.  424'!$C$132:$K$260</definedName>
    <definedName name="_xlnm._FilterDatabase" localSheetId="4" hidden="1">'03 - m.č.  425-427'!$C$137:$K$318</definedName>
    <definedName name="_xlnm._FilterDatabase" localSheetId="5" hidden="1">'04 - m.č. 428-430'!$C$137:$K$316</definedName>
    <definedName name="_xlnm._FilterDatabase" localSheetId="6" hidden="1">'05 - m.č. 401-404'!$C$137:$K$320</definedName>
    <definedName name="_xlnm._FilterDatabase" localSheetId="7" hidden="1">'06 - m.č. 405'!$C$132:$K$258</definedName>
    <definedName name="_xlnm._FilterDatabase" localSheetId="8" hidden="1">'07 - m.č. 406'!$C$132:$K$258</definedName>
    <definedName name="_xlnm._FilterDatabase" localSheetId="9" hidden="1">'08 - m.č. 412'!$C$132:$K$260</definedName>
    <definedName name="_xlnm._FilterDatabase" localSheetId="10" hidden="1">'09 - m.č. 413'!$C$135:$K$274</definedName>
    <definedName name="_xlnm._FilterDatabase" localSheetId="11" hidden="1">'10 - m.č. 416+417'!$C$137:$K$320</definedName>
    <definedName name="_xlnm._FilterDatabase" localSheetId="12" hidden="1">'11 - m.č. 407'!$C$131:$K$247</definedName>
    <definedName name="_xlnm._FilterDatabase" localSheetId="13" hidden="1">'12 - m.č. 408'!$C$131:$K$247</definedName>
    <definedName name="_xlnm._FilterDatabase" localSheetId="14" hidden="1">'13 - m.č. 409'!$C$131:$K$247</definedName>
    <definedName name="_xlnm._FilterDatabase" localSheetId="15" hidden="1">'14 - m.č. 410'!$C$131:$K$247</definedName>
    <definedName name="_xlnm._FilterDatabase" localSheetId="16" hidden="1">'15 - m.č. 415'!$C$136:$K$316</definedName>
    <definedName name="_xlnm._FilterDatabase" localSheetId="17" hidden="1">'16 - m.č. 414'!$C$136:$K$316</definedName>
    <definedName name="_xlnm._FilterDatabase" localSheetId="18" hidden="1">'17 - Chodba'!$C$133:$K$278</definedName>
    <definedName name="_xlnm._FilterDatabase" localSheetId="19" hidden="1">'VRN - Vedlejší rozpočtové...'!$C$116:$K$131</definedName>
    <definedName name="_xlnm.Print_Titles" localSheetId="1">'00 - Nové zázemí a m.č. 4...'!$137:$137</definedName>
    <definedName name="_xlnm.Print_Titles" localSheetId="2">'01 - m.č.  423'!$132:$132</definedName>
    <definedName name="_xlnm.Print_Titles" localSheetId="3">'02 - m.č.  424'!$132:$132</definedName>
    <definedName name="_xlnm.Print_Titles" localSheetId="4">'03 - m.č.  425-427'!$137:$137</definedName>
    <definedName name="_xlnm.Print_Titles" localSheetId="5">'04 - m.č. 428-430'!$137:$137</definedName>
    <definedName name="_xlnm.Print_Titles" localSheetId="6">'05 - m.č. 401-404'!$137:$137</definedName>
    <definedName name="_xlnm.Print_Titles" localSheetId="7">'06 - m.č. 405'!$132:$132</definedName>
    <definedName name="_xlnm.Print_Titles" localSheetId="8">'07 - m.č. 406'!$132:$132</definedName>
    <definedName name="_xlnm.Print_Titles" localSheetId="9">'08 - m.č. 412'!$132:$132</definedName>
    <definedName name="_xlnm.Print_Titles" localSheetId="10">'09 - m.č. 413'!$135:$135</definedName>
    <definedName name="_xlnm.Print_Titles" localSheetId="11">'10 - m.č. 416+417'!$137:$137</definedName>
    <definedName name="_xlnm.Print_Titles" localSheetId="12">'11 - m.č. 407'!$131:$131</definedName>
    <definedName name="_xlnm.Print_Titles" localSheetId="13">'12 - m.č. 408'!$131:$131</definedName>
    <definedName name="_xlnm.Print_Titles" localSheetId="14">'13 - m.č. 409'!$131:$131</definedName>
    <definedName name="_xlnm.Print_Titles" localSheetId="15">'14 - m.č. 410'!$131:$131</definedName>
    <definedName name="_xlnm.Print_Titles" localSheetId="16">'15 - m.č. 415'!$136:$136</definedName>
    <definedName name="_xlnm.Print_Titles" localSheetId="17">'16 - m.č. 414'!$136:$136</definedName>
    <definedName name="_xlnm.Print_Titles" localSheetId="18">'17 - Chodba'!$133:$133</definedName>
    <definedName name="_xlnm.Print_Titles" localSheetId="0">'Rekapitulace stavby'!$92:$92</definedName>
    <definedName name="_xlnm.Print_Titles" localSheetId="19">'VRN - Vedlejší rozpočtové...'!$116:$116</definedName>
    <definedName name="_xlnm.Print_Area" localSheetId="1">'00 - Nové zázemí a m.č. 4...'!$C$4:$J$76,'00 - Nové zázemí a m.č. 4...'!$C$82:$J$119,'00 - Nové zázemí a m.č. 4...'!$C$125:$K$307</definedName>
    <definedName name="_xlnm.Print_Area" localSheetId="2">'01 - m.č.  423'!$C$4:$J$76,'01 - m.č.  423'!$C$82:$J$114,'01 - m.č.  423'!$C$120:$K$261</definedName>
    <definedName name="_xlnm.Print_Area" localSheetId="3">'02 - m.č.  424'!$C$4:$J$76,'02 - m.č.  424'!$C$82:$J$114,'02 - m.č.  424'!$C$120:$K$260</definedName>
    <definedName name="_xlnm.Print_Area" localSheetId="4">'03 - m.č.  425-427'!$C$4:$J$76,'03 - m.č.  425-427'!$C$82:$J$119,'03 - m.č.  425-427'!$C$125:$K$318</definedName>
    <definedName name="_xlnm.Print_Area" localSheetId="5">'04 - m.č. 428-430'!$C$4:$J$76,'04 - m.č. 428-430'!$C$82:$J$119,'04 - m.č. 428-430'!$C$125:$K$316</definedName>
    <definedName name="_xlnm.Print_Area" localSheetId="6">'05 - m.č. 401-404'!$C$4:$J$76,'05 - m.č. 401-404'!$C$82:$J$119,'05 - m.č. 401-404'!$C$125:$K$320</definedName>
    <definedName name="_xlnm.Print_Area" localSheetId="7">'06 - m.č. 405'!$C$4:$J$76,'06 - m.č. 405'!$C$82:$J$114,'06 - m.č. 405'!$C$120:$K$258</definedName>
    <definedName name="_xlnm.Print_Area" localSheetId="8">'07 - m.č. 406'!$C$4:$J$76,'07 - m.č. 406'!$C$82:$J$114,'07 - m.č. 406'!$C$120:$K$258</definedName>
    <definedName name="_xlnm.Print_Area" localSheetId="9">'08 - m.č. 412'!$C$4:$J$76,'08 - m.č. 412'!$C$82:$J$114,'08 - m.č. 412'!$C$120:$K$260</definedName>
    <definedName name="_xlnm.Print_Area" localSheetId="10">'09 - m.č. 413'!$C$4:$J$76,'09 - m.č. 413'!$C$82:$J$117,'09 - m.č. 413'!$C$123:$K$274</definedName>
    <definedName name="_xlnm.Print_Area" localSheetId="11">'10 - m.č. 416+417'!$C$4:$J$76,'10 - m.č. 416+417'!$C$82:$J$119,'10 - m.č. 416+417'!$C$125:$K$320</definedName>
    <definedName name="_xlnm.Print_Area" localSheetId="12">'11 - m.č. 407'!$C$4:$J$76,'11 - m.č. 407'!$C$82:$J$113,'11 - m.č. 407'!$C$119:$K$247</definedName>
    <definedName name="_xlnm.Print_Area" localSheetId="13">'12 - m.č. 408'!$C$4:$J$76,'12 - m.č. 408'!$C$82:$J$113,'12 - m.č. 408'!$C$119:$K$247</definedName>
    <definedName name="_xlnm.Print_Area" localSheetId="14">'13 - m.č. 409'!$C$4:$J$76,'13 - m.č. 409'!$C$82:$J$113,'13 - m.č. 409'!$C$119:$K$247</definedName>
    <definedName name="_xlnm.Print_Area" localSheetId="15">'14 - m.č. 410'!$C$4:$J$76,'14 - m.č. 410'!$C$82:$J$113,'14 - m.č. 410'!$C$119:$K$247</definedName>
    <definedName name="_xlnm.Print_Area" localSheetId="16">'15 - m.č. 415'!$C$4:$J$76,'15 - m.č. 415'!$C$82:$J$118,'15 - m.č. 415'!$C$124:$K$316</definedName>
    <definedName name="_xlnm.Print_Area" localSheetId="17">'16 - m.č. 414'!$C$4:$J$76,'16 - m.č. 414'!$C$82:$J$118,'16 - m.č. 414'!$C$124:$K$316</definedName>
    <definedName name="_xlnm.Print_Area" localSheetId="18">'17 - Chodba'!$C$4:$J$76,'17 - Chodba'!$C$82:$J$115,'17 - Chodba'!$C$121:$K$278</definedName>
    <definedName name="_xlnm.Print_Area" localSheetId="0">'Rekapitulace stavby'!$D$4:$AO$76,'Rekapitulace stavby'!$C$82:$AQ$114</definedName>
    <definedName name="_xlnm.Print_Area" localSheetId="19">'VRN - Vedlejší rozpočtové...'!$C$4:$J$76,'VRN - Vedlejší rozpočtové...'!$C$82:$J$98,'VRN - Vedlejší rozpočtové...'!$C$104:$K$131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0" l="1"/>
  <c r="J36" i="20"/>
  <c r="AY113" i="1"/>
  <c r="J35" i="20"/>
  <c r="AX113" i="1" s="1"/>
  <c r="BI130" i="20"/>
  <c r="BH130" i="20"/>
  <c r="BG130" i="20"/>
  <c r="BF130" i="20"/>
  <c r="T130" i="20"/>
  <c r="R130" i="20"/>
  <c r="P130" i="20"/>
  <c r="BI128" i="20"/>
  <c r="BH128" i="20"/>
  <c r="BG128" i="20"/>
  <c r="BF128" i="20"/>
  <c r="T128" i="20"/>
  <c r="R128" i="20"/>
  <c r="P128" i="20"/>
  <c r="BI126" i="20"/>
  <c r="BH126" i="20"/>
  <c r="BG126" i="20"/>
  <c r="BF126" i="20"/>
  <c r="T126" i="20"/>
  <c r="R126" i="20"/>
  <c r="P126" i="20"/>
  <c r="BI125" i="20"/>
  <c r="BH125" i="20"/>
  <c r="BG125" i="20"/>
  <c r="BF125" i="20"/>
  <c r="T125" i="20"/>
  <c r="R125" i="20"/>
  <c r="P125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21" i="20"/>
  <c r="BH121" i="20"/>
  <c r="BG121" i="20"/>
  <c r="BF121" i="20"/>
  <c r="T121" i="20"/>
  <c r="R121" i="20"/>
  <c r="P121" i="20"/>
  <c r="BI120" i="20"/>
  <c r="BH120" i="20"/>
  <c r="BG120" i="20"/>
  <c r="BF120" i="20"/>
  <c r="T120" i="20"/>
  <c r="R120" i="20"/>
  <c r="P120" i="20"/>
  <c r="BI119" i="20"/>
  <c r="BH119" i="20"/>
  <c r="BG119" i="20"/>
  <c r="BF119" i="20"/>
  <c r="T119" i="20"/>
  <c r="R119" i="20"/>
  <c r="P119" i="20"/>
  <c r="F111" i="20"/>
  <c r="E109" i="20"/>
  <c r="F89" i="20"/>
  <c r="E87" i="20"/>
  <c r="J24" i="20"/>
  <c r="E24" i="20"/>
  <c r="J114" i="20"/>
  <c r="J23" i="20"/>
  <c r="J21" i="20"/>
  <c r="E21" i="20"/>
  <c r="J91" i="20"/>
  <c r="J20" i="20"/>
  <c r="J18" i="20"/>
  <c r="E18" i="20"/>
  <c r="F114" i="20"/>
  <c r="J17" i="20"/>
  <c r="J15" i="20"/>
  <c r="E15" i="20"/>
  <c r="F113" i="20"/>
  <c r="J14" i="20"/>
  <c r="J12" i="20"/>
  <c r="J111" i="20" s="1"/>
  <c r="E7" i="20"/>
  <c r="E85" i="20"/>
  <c r="J37" i="19"/>
  <c r="J36" i="19"/>
  <c r="AY112" i="1"/>
  <c r="J35" i="19"/>
  <c r="AX112" i="1" s="1"/>
  <c r="BI278" i="19"/>
  <c r="BH278" i="19"/>
  <c r="BG278" i="19"/>
  <c r="BF278" i="19"/>
  <c r="T278" i="19"/>
  <c r="R278" i="19"/>
  <c r="P278" i="19"/>
  <c r="BI270" i="19"/>
  <c r="BH270" i="19"/>
  <c r="BG270" i="19"/>
  <c r="BF270" i="19"/>
  <c r="T270" i="19"/>
  <c r="R270" i="19"/>
  <c r="P270" i="19"/>
  <c r="BI269" i="19"/>
  <c r="BH269" i="19"/>
  <c r="BG269" i="19"/>
  <c r="BF269" i="19"/>
  <c r="T269" i="19"/>
  <c r="R269" i="19"/>
  <c r="P269" i="19"/>
  <c r="BI268" i="19"/>
  <c r="BH268" i="19"/>
  <c r="BG268" i="19"/>
  <c r="BF268" i="19"/>
  <c r="T268" i="19"/>
  <c r="R268" i="19"/>
  <c r="P268" i="19"/>
  <c r="BI266" i="19"/>
  <c r="BH266" i="19"/>
  <c r="BG266" i="19"/>
  <c r="BF266" i="19"/>
  <c r="T266" i="19"/>
  <c r="R266" i="19"/>
  <c r="P266" i="19"/>
  <c r="BI265" i="19"/>
  <c r="BH265" i="19"/>
  <c r="BG265" i="19"/>
  <c r="BF265" i="19"/>
  <c r="T265" i="19"/>
  <c r="R265" i="19"/>
  <c r="P265" i="19"/>
  <c r="BI263" i="19"/>
  <c r="BH263" i="19"/>
  <c r="BG263" i="19"/>
  <c r="BF263" i="19"/>
  <c r="T263" i="19"/>
  <c r="R263" i="19"/>
  <c r="P263" i="19"/>
  <c r="BI262" i="19"/>
  <c r="BH262" i="19"/>
  <c r="BG262" i="19"/>
  <c r="BF262" i="19"/>
  <c r="T262" i="19"/>
  <c r="R262" i="19"/>
  <c r="P262" i="19"/>
  <c r="BI261" i="19"/>
  <c r="BH261" i="19"/>
  <c r="BG261" i="19"/>
  <c r="BF261" i="19"/>
  <c r="T261" i="19"/>
  <c r="R261" i="19"/>
  <c r="P261" i="19"/>
  <c r="BI259" i="19"/>
  <c r="BH259" i="19"/>
  <c r="BG259" i="19"/>
  <c r="BF259" i="19"/>
  <c r="T259" i="19"/>
  <c r="R259" i="19"/>
  <c r="P259" i="19"/>
  <c r="BI257" i="19"/>
  <c r="BH257" i="19"/>
  <c r="BG257" i="19"/>
  <c r="BF257" i="19"/>
  <c r="T257" i="19"/>
  <c r="R257" i="19"/>
  <c r="P257" i="19"/>
  <c r="BI256" i="19"/>
  <c r="BH256" i="19"/>
  <c r="BG256" i="19"/>
  <c r="BF256" i="19"/>
  <c r="T256" i="19"/>
  <c r="R256" i="19"/>
  <c r="P256" i="19"/>
  <c r="BI255" i="19"/>
  <c r="BH255" i="19"/>
  <c r="BG255" i="19"/>
  <c r="BF255" i="19"/>
  <c r="T255" i="19"/>
  <c r="R255" i="19"/>
  <c r="P255" i="19"/>
  <c r="BI254" i="19"/>
  <c r="BH254" i="19"/>
  <c r="BG254" i="19"/>
  <c r="BF254" i="19"/>
  <c r="T254" i="19"/>
  <c r="R254" i="19"/>
  <c r="P254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50" i="19"/>
  <c r="BH250" i="19"/>
  <c r="BG250" i="19"/>
  <c r="BF250" i="19"/>
  <c r="T250" i="19"/>
  <c r="R250" i="19"/>
  <c r="P250" i="19"/>
  <c r="BI249" i="19"/>
  <c r="BH249" i="19"/>
  <c r="BG249" i="19"/>
  <c r="BF249" i="19"/>
  <c r="T249" i="19"/>
  <c r="R249" i="19"/>
  <c r="P249" i="19"/>
  <c r="BI247" i="19"/>
  <c r="BH247" i="19"/>
  <c r="BG247" i="19"/>
  <c r="BF247" i="19"/>
  <c r="T247" i="19"/>
  <c r="R247" i="19"/>
  <c r="P247" i="19"/>
  <c r="BI245" i="19"/>
  <c r="BH245" i="19"/>
  <c r="BG245" i="19"/>
  <c r="BF245" i="19"/>
  <c r="T245" i="19"/>
  <c r="R245" i="19"/>
  <c r="P245" i="19"/>
  <c r="BI244" i="19"/>
  <c r="BH244" i="19"/>
  <c r="BG244" i="19"/>
  <c r="BF244" i="19"/>
  <c r="T244" i="19"/>
  <c r="R244" i="19"/>
  <c r="P244" i="19"/>
  <c r="BI242" i="19"/>
  <c r="BH242" i="19"/>
  <c r="BG242" i="19"/>
  <c r="BF242" i="19"/>
  <c r="T242" i="19"/>
  <c r="R242" i="19"/>
  <c r="P242" i="19"/>
  <c r="BI240" i="19"/>
  <c r="BH240" i="19"/>
  <c r="BG240" i="19"/>
  <c r="BF240" i="19"/>
  <c r="T240" i="19"/>
  <c r="R240" i="19"/>
  <c r="P240" i="19"/>
  <c r="BI238" i="19"/>
  <c r="BH238" i="19"/>
  <c r="BG238" i="19"/>
  <c r="BF238" i="19"/>
  <c r="T238" i="19"/>
  <c r="R238" i="19"/>
  <c r="P238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2" i="19"/>
  <c r="BH232" i="19"/>
  <c r="BG232" i="19"/>
  <c r="BF232" i="19"/>
  <c r="T232" i="19"/>
  <c r="R232" i="19"/>
  <c r="P232" i="19"/>
  <c r="BI231" i="19"/>
  <c r="BH231" i="19"/>
  <c r="BG231" i="19"/>
  <c r="BF231" i="19"/>
  <c r="T231" i="19"/>
  <c r="R231" i="19"/>
  <c r="P231" i="19"/>
  <c r="BI230" i="19"/>
  <c r="BH230" i="19"/>
  <c r="BG230" i="19"/>
  <c r="BF230" i="19"/>
  <c r="T230" i="19"/>
  <c r="R230" i="19"/>
  <c r="P230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5" i="19"/>
  <c r="BH225" i="19"/>
  <c r="BG225" i="19"/>
  <c r="BF225" i="19"/>
  <c r="T225" i="19"/>
  <c r="R225" i="19"/>
  <c r="P225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9" i="19"/>
  <c r="BH219" i="19"/>
  <c r="BG219" i="19"/>
  <c r="BF219" i="19"/>
  <c r="T219" i="19"/>
  <c r="R219" i="19"/>
  <c r="P219" i="19"/>
  <c r="BI218" i="19"/>
  <c r="BH218" i="19"/>
  <c r="BG218" i="19"/>
  <c r="BF218" i="19"/>
  <c r="T218" i="19"/>
  <c r="R218" i="19"/>
  <c r="P218" i="19"/>
  <c r="BI216" i="19"/>
  <c r="BH216" i="19"/>
  <c r="BG216" i="19"/>
  <c r="BF216" i="19"/>
  <c r="T216" i="19"/>
  <c r="R216" i="19"/>
  <c r="P216" i="19"/>
  <c r="BI215" i="19"/>
  <c r="BH215" i="19"/>
  <c r="BG215" i="19"/>
  <c r="BF215" i="19"/>
  <c r="T215" i="19"/>
  <c r="R215" i="19"/>
  <c r="P215" i="19"/>
  <c r="BI213" i="19"/>
  <c r="BH213" i="19"/>
  <c r="BG213" i="19"/>
  <c r="BF213" i="19"/>
  <c r="T213" i="19"/>
  <c r="R213" i="19"/>
  <c r="P213" i="19"/>
  <c r="BI212" i="19"/>
  <c r="BH212" i="19"/>
  <c r="BG212" i="19"/>
  <c r="BF212" i="19"/>
  <c r="T212" i="19"/>
  <c r="R212" i="19"/>
  <c r="P212" i="19"/>
  <c r="BI208" i="19"/>
  <c r="BH208" i="19"/>
  <c r="BG208" i="19"/>
  <c r="BF208" i="19"/>
  <c r="T208" i="19"/>
  <c r="R208" i="19"/>
  <c r="P208" i="19"/>
  <c r="BI205" i="19"/>
  <c r="BH205" i="19"/>
  <c r="BG205" i="19"/>
  <c r="BF205" i="19"/>
  <c r="T205" i="19"/>
  <c r="R205" i="19"/>
  <c r="P205" i="19"/>
  <c r="BI204" i="19"/>
  <c r="BH204" i="19"/>
  <c r="BG204" i="19"/>
  <c r="BF204" i="19"/>
  <c r="T204" i="19"/>
  <c r="R204" i="19"/>
  <c r="P204" i="19"/>
  <c r="BI202" i="19"/>
  <c r="BH202" i="19"/>
  <c r="BG202" i="19"/>
  <c r="BF202" i="19"/>
  <c r="T202" i="19"/>
  <c r="R202" i="19"/>
  <c r="P202" i="19"/>
  <c r="BI201" i="19"/>
  <c r="BH201" i="19"/>
  <c r="BG201" i="19"/>
  <c r="BF201" i="19"/>
  <c r="T201" i="19"/>
  <c r="R201" i="19"/>
  <c r="P201" i="19"/>
  <c r="BI200" i="19"/>
  <c r="BH200" i="19"/>
  <c r="BG200" i="19"/>
  <c r="BF200" i="19"/>
  <c r="T200" i="19"/>
  <c r="R200" i="19"/>
  <c r="P200" i="19"/>
  <c r="BI198" i="19"/>
  <c r="BH198" i="19"/>
  <c r="BG198" i="19"/>
  <c r="BF198" i="19"/>
  <c r="T198" i="19"/>
  <c r="T197" i="19"/>
  <c r="R198" i="19"/>
  <c r="R197" i="19"/>
  <c r="P198" i="19"/>
  <c r="P197" i="19"/>
  <c r="BI196" i="19"/>
  <c r="BH196" i="19"/>
  <c r="BG196" i="19"/>
  <c r="BF196" i="19"/>
  <c r="T196" i="19"/>
  <c r="R196" i="19"/>
  <c r="P196" i="19"/>
  <c r="BI195" i="19"/>
  <c r="BH195" i="19"/>
  <c r="BG195" i="19"/>
  <c r="BF195" i="19"/>
  <c r="T195" i="19"/>
  <c r="R195" i="19"/>
  <c r="P195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7" i="19"/>
  <c r="BH187" i="19"/>
  <c r="BG187" i="19"/>
  <c r="BF187" i="19"/>
  <c r="T187" i="19"/>
  <c r="R187" i="19"/>
  <c r="P187" i="19"/>
  <c r="BI186" i="19"/>
  <c r="BH186" i="19"/>
  <c r="BG186" i="19"/>
  <c r="BF186" i="19"/>
  <c r="T186" i="19"/>
  <c r="R186" i="19"/>
  <c r="P186" i="19"/>
  <c r="BI183" i="19"/>
  <c r="BH183" i="19"/>
  <c r="BG183" i="19"/>
  <c r="BF183" i="19"/>
  <c r="T183" i="19"/>
  <c r="T182" i="19"/>
  <c r="R183" i="19"/>
  <c r="R182" i="19"/>
  <c r="P183" i="19"/>
  <c r="P182" i="19"/>
  <c r="BI181" i="19"/>
  <c r="BH181" i="19"/>
  <c r="BG181" i="19"/>
  <c r="BF181" i="19"/>
  <c r="T181" i="19"/>
  <c r="R181" i="19"/>
  <c r="P181" i="19"/>
  <c r="BI179" i="19"/>
  <c r="BH179" i="19"/>
  <c r="BG179" i="19"/>
  <c r="BF179" i="19"/>
  <c r="T179" i="19"/>
  <c r="R179" i="19"/>
  <c r="P179" i="19"/>
  <c r="BI178" i="19"/>
  <c r="BH178" i="19"/>
  <c r="BG178" i="19"/>
  <c r="BF178" i="19"/>
  <c r="T178" i="19"/>
  <c r="R178" i="19"/>
  <c r="P178" i="19"/>
  <c r="BI176" i="19"/>
  <c r="BH176" i="19"/>
  <c r="BG176" i="19"/>
  <c r="BF176" i="19"/>
  <c r="T176" i="19"/>
  <c r="R176" i="19"/>
  <c r="P176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2" i="19"/>
  <c r="BH172" i="19"/>
  <c r="BG172" i="19"/>
  <c r="BF172" i="19"/>
  <c r="T172" i="19"/>
  <c r="R172" i="19"/>
  <c r="P172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5" i="19"/>
  <c r="BH165" i="19"/>
  <c r="BG165" i="19"/>
  <c r="BF165" i="19"/>
  <c r="T165" i="19"/>
  <c r="R165" i="19"/>
  <c r="P165" i="19"/>
  <c r="BI163" i="19"/>
  <c r="BH163" i="19"/>
  <c r="BG163" i="19"/>
  <c r="BF163" i="19"/>
  <c r="T163" i="19"/>
  <c r="R163" i="19"/>
  <c r="P163" i="19"/>
  <c r="BI152" i="19"/>
  <c r="BH152" i="19"/>
  <c r="BG152" i="19"/>
  <c r="BF152" i="19"/>
  <c r="T152" i="19"/>
  <c r="R152" i="19"/>
  <c r="P152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F128" i="19"/>
  <c r="E126" i="19"/>
  <c r="F89" i="19"/>
  <c r="E87" i="19"/>
  <c r="J24" i="19"/>
  <c r="E24" i="19"/>
  <c r="J92" i="19"/>
  <c r="J23" i="19"/>
  <c r="J21" i="19"/>
  <c r="E21" i="19"/>
  <c r="J91" i="19"/>
  <c r="J20" i="19"/>
  <c r="J18" i="19"/>
  <c r="E18" i="19"/>
  <c r="F131" i="19"/>
  <c r="J17" i="19"/>
  <c r="J15" i="19"/>
  <c r="E15" i="19"/>
  <c r="F130" i="19"/>
  <c r="J14" i="19"/>
  <c r="J12" i="19"/>
  <c r="J128" i="19" s="1"/>
  <c r="E7" i="19"/>
  <c r="E85" i="19"/>
  <c r="J37" i="18"/>
  <c r="J36" i="18"/>
  <c r="AY111" i="1"/>
  <c r="J35" i="18"/>
  <c r="AX111" i="1"/>
  <c r="BI316" i="18"/>
  <c r="BH316" i="18"/>
  <c r="BG316" i="18"/>
  <c r="BF316" i="18"/>
  <c r="T316" i="18"/>
  <c r="R316" i="18"/>
  <c r="P316" i="18"/>
  <c r="BI304" i="18"/>
  <c r="BH304" i="18"/>
  <c r="BG304" i="18"/>
  <c r="BF304" i="18"/>
  <c r="T304" i="18"/>
  <c r="R304" i="18"/>
  <c r="P304" i="18"/>
  <c r="BI303" i="18"/>
  <c r="BH303" i="18"/>
  <c r="BG303" i="18"/>
  <c r="BF303" i="18"/>
  <c r="T303" i="18"/>
  <c r="R303" i="18"/>
  <c r="P303" i="18"/>
  <c r="BI302" i="18"/>
  <c r="BH302" i="18"/>
  <c r="BG302" i="18"/>
  <c r="BF302" i="18"/>
  <c r="T302" i="18"/>
  <c r="R302" i="18"/>
  <c r="P302" i="18"/>
  <c r="BI300" i="18"/>
  <c r="BH300" i="18"/>
  <c r="BG300" i="18"/>
  <c r="BF300" i="18"/>
  <c r="T300" i="18"/>
  <c r="R300" i="18"/>
  <c r="P300" i="18"/>
  <c r="BI299" i="18"/>
  <c r="BH299" i="18"/>
  <c r="BG299" i="18"/>
  <c r="BF299" i="18"/>
  <c r="T299" i="18"/>
  <c r="R299" i="18"/>
  <c r="P299" i="18"/>
  <c r="BI297" i="18"/>
  <c r="BH297" i="18"/>
  <c r="BG297" i="18"/>
  <c r="BF297" i="18"/>
  <c r="T297" i="18"/>
  <c r="R297" i="18"/>
  <c r="P297" i="18"/>
  <c r="BI296" i="18"/>
  <c r="BH296" i="18"/>
  <c r="BG296" i="18"/>
  <c r="BF296" i="18"/>
  <c r="T296" i="18"/>
  <c r="R296" i="18"/>
  <c r="P296" i="18"/>
  <c r="BI295" i="18"/>
  <c r="BH295" i="18"/>
  <c r="BG295" i="18"/>
  <c r="BF295" i="18"/>
  <c r="T295" i="18"/>
  <c r="R295" i="18"/>
  <c r="P295" i="18"/>
  <c r="BI294" i="18"/>
  <c r="BH294" i="18"/>
  <c r="BG294" i="18"/>
  <c r="BF294" i="18"/>
  <c r="T294" i="18"/>
  <c r="R294" i="18"/>
  <c r="P294" i="18"/>
  <c r="BI292" i="18"/>
  <c r="BH292" i="18"/>
  <c r="BG292" i="18"/>
  <c r="BF292" i="18"/>
  <c r="T292" i="18"/>
  <c r="R292" i="18"/>
  <c r="P292" i="18"/>
  <c r="BI290" i="18"/>
  <c r="BH290" i="18"/>
  <c r="BG290" i="18"/>
  <c r="BF290" i="18"/>
  <c r="T290" i="18"/>
  <c r="R290" i="18"/>
  <c r="P290" i="18"/>
  <c r="BI289" i="18"/>
  <c r="BH289" i="18"/>
  <c r="BG289" i="18"/>
  <c r="BF289" i="18"/>
  <c r="T289" i="18"/>
  <c r="R289" i="18"/>
  <c r="P289" i="18"/>
  <c r="BI288" i="18"/>
  <c r="BH288" i="18"/>
  <c r="BG288" i="18"/>
  <c r="BF288" i="18"/>
  <c r="T288" i="18"/>
  <c r="R288" i="18"/>
  <c r="P288" i="18"/>
  <c r="BI287" i="18"/>
  <c r="BH287" i="18"/>
  <c r="BG287" i="18"/>
  <c r="BF287" i="18"/>
  <c r="T287" i="18"/>
  <c r="R287" i="18"/>
  <c r="P287" i="18"/>
  <c r="BI285" i="18"/>
  <c r="BH285" i="18"/>
  <c r="BG285" i="18"/>
  <c r="BF285" i="18"/>
  <c r="T285" i="18"/>
  <c r="R285" i="18"/>
  <c r="P285" i="18"/>
  <c r="BI284" i="18"/>
  <c r="BH284" i="18"/>
  <c r="BG284" i="18"/>
  <c r="BF284" i="18"/>
  <c r="T284" i="18"/>
  <c r="R284" i="18"/>
  <c r="P284" i="18"/>
  <c r="BI283" i="18"/>
  <c r="BH283" i="18"/>
  <c r="BG283" i="18"/>
  <c r="BF283" i="18"/>
  <c r="T283" i="18"/>
  <c r="R283" i="18"/>
  <c r="P283" i="18"/>
  <c r="BI278" i="18"/>
  <c r="BH278" i="18"/>
  <c r="BG278" i="18"/>
  <c r="BF278" i="18"/>
  <c r="T278" i="18"/>
  <c r="R278" i="18"/>
  <c r="P278" i="18"/>
  <c r="BI272" i="18"/>
  <c r="BH272" i="18"/>
  <c r="BG272" i="18"/>
  <c r="BF272" i="18"/>
  <c r="T272" i="18"/>
  <c r="R272" i="18"/>
  <c r="P272" i="18"/>
  <c r="BI270" i="18"/>
  <c r="BH270" i="18"/>
  <c r="BG270" i="18"/>
  <c r="BF270" i="18"/>
  <c r="T270" i="18"/>
  <c r="R270" i="18"/>
  <c r="P270" i="18"/>
  <c r="BI269" i="18"/>
  <c r="BH269" i="18"/>
  <c r="BG269" i="18"/>
  <c r="BF269" i="18"/>
  <c r="T269" i="18"/>
  <c r="R269" i="18"/>
  <c r="P269" i="18"/>
  <c r="BI268" i="18"/>
  <c r="BH268" i="18"/>
  <c r="BG268" i="18"/>
  <c r="BF268" i="18"/>
  <c r="T268" i="18"/>
  <c r="R268" i="18"/>
  <c r="P268" i="18"/>
  <c r="BI267" i="18"/>
  <c r="BH267" i="18"/>
  <c r="BG267" i="18"/>
  <c r="BF267" i="18"/>
  <c r="T267" i="18"/>
  <c r="R267" i="18"/>
  <c r="P267" i="18"/>
  <c r="BI266" i="18"/>
  <c r="BH266" i="18"/>
  <c r="BG266" i="18"/>
  <c r="BF266" i="18"/>
  <c r="T266" i="18"/>
  <c r="R266" i="18"/>
  <c r="P266" i="18"/>
  <c r="BI264" i="18"/>
  <c r="BH264" i="18"/>
  <c r="BG264" i="18"/>
  <c r="BF264" i="18"/>
  <c r="T264" i="18"/>
  <c r="R264" i="18"/>
  <c r="P264" i="18"/>
  <c r="BI263" i="18"/>
  <c r="BH263" i="18"/>
  <c r="BG263" i="18"/>
  <c r="BF263" i="18"/>
  <c r="T263" i="18"/>
  <c r="R263" i="18"/>
  <c r="P263" i="18"/>
  <c r="BI262" i="18"/>
  <c r="BH262" i="18"/>
  <c r="BG262" i="18"/>
  <c r="BF262" i="18"/>
  <c r="T262" i="18"/>
  <c r="R262" i="18"/>
  <c r="P262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8" i="18"/>
  <c r="BH258" i="18"/>
  <c r="BG258" i="18"/>
  <c r="BF258" i="18"/>
  <c r="T258" i="18"/>
  <c r="R258" i="18"/>
  <c r="P258" i="18"/>
  <c r="BI256" i="18"/>
  <c r="BH256" i="18"/>
  <c r="BG256" i="18"/>
  <c r="BF256" i="18"/>
  <c r="T256" i="18"/>
  <c r="R256" i="18"/>
  <c r="P256" i="18"/>
  <c r="BI254" i="18"/>
  <c r="BH254" i="18"/>
  <c r="BG254" i="18"/>
  <c r="BF254" i="18"/>
  <c r="T254" i="18"/>
  <c r="R254" i="18"/>
  <c r="P254" i="18"/>
  <c r="BI253" i="18"/>
  <c r="BH253" i="18"/>
  <c r="BG253" i="18"/>
  <c r="BF253" i="18"/>
  <c r="T253" i="18"/>
  <c r="R253" i="18"/>
  <c r="P253" i="18"/>
  <c r="BI252" i="18"/>
  <c r="BH252" i="18"/>
  <c r="BG252" i="18"/>
  <c r="BF252" i="18"/>
  <c r="T252" i="18"/>
  <c r="R252" i="18"/>
  <c r="P252" i="18"/>
  <c r="BI251" i="18"/>
  <c r="BH251" i="18"/>
  <c r="BG251" i="18"/>
  <c r="BF251" i="18"/>
  <c r="T251" i="18"/>
  <c r="R251" i="18"/>
  <c r="P251" i="18"/>
  <c r="BI247" i="18"/>
  <c r="BH247" i="18"/>
  <c r="BG247" i="18"/>
  <c r="BF247" i="18"/>
  <c r="T247" i="18"/>
  <c r="R247" i="18"/>
  <c r="P247" i="18"/>
  <c r="BI245" i="18"/>
  <c r="BH245" i="18"/>
  <c r="BG245" i="18"/>
  <c r="BF245" i="18"/>
  <c r="T245" i="18"/>
  <c r="R245" i="18"/>
  <c r="P245" i="18"/>
  <c r="BI244" i="18"/>
  <c r="BH244" i="18"/>
  <c r="BG244" i="18"/>
  <c r="BF244" i="18"/>
  <c r="T244" i="18"/>
  <c r="R244" i="18"/>
  <c r="P244" i="18"/>
  <c r="BI243" i="18"/>
  <c r="BH243" i="18"/>
  <c r="BG243" i="18"/>
  <c r="BF243" i="18"/>
  <c r="T243" i="18"/>
  <c r="R243" i="18"/>
  <c r="P243" i="18"/>
  <c r="BI242" i="18"/>
  <c r="BH242" i="18"/>
  <c r="BG242" i="18"/>
  <c r="BF242" i="18"/>
  <c r="T242" i="18"/>
  <c r="R242" i="18"/>
  <c r="P242" i="18"/>
  <c r="BI240" i="18"/>
  <c r="BH240" i="18"/>
  <c r="BG240" i="18"/>
  <c r="BF240" i="18"/>
  <c r="T240" i="18"/>
  <c r="R240" i="18"/>
  <c r="P240" i="18"/>
  <c r="BI239" i="18"/>
  <c r="BH239" i="18"/>
  <c r="BG239" i="18"/>
  <c r="BF239" i="18"/>
  <c r="T239" i="18"/>
  <c r="R239" i="18"/>
  <c r="P239" i="18"/>
  <c r="BI237" i="18"/>
  <c r="BH237" i="18"/>
  <c r="BG237" i="18"/>
  <c r="BF237" i="18"/>
  <c r="T237" i="18"/>
  <c r="R237" i="18"/>
  <c r="P237" i="18"/>
  <c r="BI236" i="18"/>
  <c r="BH236" i="18"/>
  <c r="BG236" i="18"/>
  <c r="BF236" i="18"/>
  <c r="T236" i="18"/>
  <c r="R236" i="18"/>
  <c r="P236" i="18"/>
  <c r="BI234" i="18"/>
  <c r="BH234" i="18"/>
  <c r="BG234" i="18"/>
  <c r="BF234" i="18"/>
  <c r="T234" i="18"/>
  <c r="R234" i="18"/>
  <c r="P234" i="18"/>
  <c r="BI233" i="18"/>
  <c r="BH233" i="18"/>
  <c r="BG233" i="18"/>
  <c r="BF233" i="18"/>
  <c r="T233" i="18"/>
  <c r="R233" i="18"/>
  <c r="P233" i="18"/>
  <c r="BI229" i="18"/>
  <c r="BH229" i="18"/>
  <c r="BG229" i="18"/>
  <c r="BF229" i="18"/>
  <c r="T229" i="18"/>
  <c r="R229" i="18"/>
  <c r="P229" i="18"/>
  <c r="BI226" i="18"/>
  <c r="BH226" i="18"/>
  <c r="BG226" i="18"/>
  <c r="BF226" i="18"/>
  <c r="T226" i="18"/>
  <c r="R226" i="18"/>
  <c r="P226" i="18"/>
  <c r="BI225" i="18"/>
  <c r="BH225" i="18"/>
  <c r="BG225" i="18"/>
  <c r="BF225" i="18"/>
  <c r="T225" i="18"/>
  <c r="R225" i="18"/>
  <c r="P225" i="18"/>
  <c r="BI223" i="18"/>
  <c r="BH223" i="18"/>
  <c r="BG223" i="18"/>
  <c r="BF223" i="18"/>
  <c r="T223" i="18"/>
  <c r="R223" i="18"/>
  <c r="P223" i="18"/>
  <c r="BI220" i="18"/>
  <c r="BH220" i="18"/>
  <c r="BG220" i="18"/>
  <c r="BF220" i="18"/>
  <c r="T220" i="18"/>
  <c r="R220" i="18"/>
  <c r="P220" i="18"/>
  <c r="BI218" i="18"/>
  <c r="BH218" i="18"/>
  <c r="BG218" i="18"/>
  <c r="BF218" i="18"/>
  <c r="T218" i="18"/>
  <c r="R218" i="18"/>
  <c r="P218" i="18"/>
  <c r="BI216" i="18"/>
  <c r="BH216" i="18"/>
  <c r="BG216" i="18"/>
  <c r="BF216" i="18"/>
  <c r="T216" i="18"/>
  <c r="R216" i="18"/>
  <c r="P216" i="18"/>
  <c r="BI215" i="18"/>
  <c r="BH215" i="18"/>
  <c r="BG215" i="18"/>
  <c r="BF215" i="18"/>
  <c r="T215" i="18"/>
  <c r="R215" i="18"/>
  <c r="P215" i="18"/>
  <c r="BI214" i="18"/>
  <c r="BH214" i="18"/>
  <c r="BG214" i="18"/>
  <c r="BF214" i="18"/>
  <c r="T214" i="18"/>
  <c r="R214" i="18"/>
  <c r="P214" i="18"/>
  <c r="BI212" i="18"/>
  <c r="BH212" i="18"/>
  <c r="BG212" i="18"/>
  <c r="BF212" i="18"/>
  <c r="T212" i="18"/>
  <c r="T211" i="18"/>
  <c r="R212" i="18"/>
  <c r="R211" i="18"/>
  <c r="P212" i="18"/>
  <c r="P211" i="18"/>
  <c r="BI210" i="18"/>
  <c r="BH210" i="18"/>
  <c r="BG210" i="18"/>
  <c r="BF210" i="18"/>
  <c r="T210" i="18"/>
  <c r="R210" i="18"/>
  <c r="P210" i="18"/>
  <c r="BI209" i="18"/>
  <c r="BH209" i="18"/>
  <c r="BG209" i="18"/>
  <c r="BF209" i="18"/>
  <c r="T209" i="18"/>
  <c r="R209" i="18"/>
  <c r="P209" i="18"/>
  <c r="BI205" i="18"/>
  <c r="BH205" i="18"/>
  <c r="BG205" i="18"/>
  <c r="BF205" i="18"/>
  <c r="T205" i="18"/>
  <c r="T204" i="18"/>
  <c r="R205" i="18"/>
  <c r="R204" i="18"/>
  <c r="P205" i="18"/>
  <c r="P204" i="18"/>
  <c r="BI201" i="18"/>
  <c r="BH201" i="18"/>
  <c r="BG201" i="18"/>
  <c r="BF201" i="18"/>
  <c r="T201" i="18"/>
  <c r="T200" i="18"/>
  <c r="R201" i="18"/>
  <c r="R200" i="18"/>
  <c r="P201" i="18"/>
  <c r="P200" i="18"/>
  <c r="BI198" i="18"/>
  <c r="BH198" i="18"/>
  <c r="BG198" i="18"/>
  <c r="BF198" i="18"/>
  <c r="T198" i="18"/>
  <c r="T197" i="18"/>
  <c r="R198" i="18"/>
  <c r="R197" i="18"/>
  <c r="P198" i="18"/>
  <c r="P197" i="18"/>
  <c r="BI196" i="18"/>
  <c r="BH196" i="18"/>
  <c r="BG196" i="18"/>
  <c r="BF196" i="18"/>
  <c r="T196" i="18"/>
  <c r="R196" i="18"/>
  <c r="P196" i="18"/>
  <c r="BI195" i="18"/>
  <c r="BH195" i="18"/>
  <c r="BG195" i="18"/>
  <c r="BF195" i="18"/>
  <c r="T195" i="18"/>
  <c r="R195" i="18"/>
  <c r="P195" i="18"/>
  <c r="BI193" i="18"/>
  <c r="BH193" i="18"/>
  <c r="BG193" i="18"/>
  <c r="BF193" i="18"/>
  <c r="T193" i="18"/>
  <c r="R193" i="18"/>
  <c r="P193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9" i="18"/>
  <c r="BH189" i="18"/>
  <c r="BG189" i="18"/>
  <c r="BF189" i="18"/>
  <c r="T189" i="18"/>
  <c r="R189" i="18"/>
  <c r="P189" i="18"/>
  <c r="BI186" i="18"/>
  <c r="BH186" i="18"/>
  <c r="BG186" i="18"/>
  <c r="BF186" i="18"/>
  <c r="T186" i="18"/>
  <c r="T185" i="18"/>
  <c r="R186" i="18"/>
  <c r="R185" i="18"/>
  <c r="P186" i="18"/>
  <c r="P185" i="18"/>
  <c r="BI184" i="18"/>
  <c r="BH184" i="18"/>
  <c r="BG184" i="18"/>
  <c r="BF184" i="18"/>
  <c r="T184" i="18"/>
  <c r="R184" i="18"/>
  <c r="P184" i="18"/>
  <c r="BI182" i="18"/>
  <c r="BH182" i="18"/>
  <c r="BG182" i="18"/>
  <c r="BF182" i="18"/>
  <c r="T182" i="18"/>
  <c r="R182" i="18"/>
  <c r="P182" i="18"/>
  <c r="BI181" i="18"/>
  <c r="BH181" i="18"/>
  <c r="BG181" i="18"/>
  <c r="BF181" i="18"/>
  <c r="T181" i="18"/>
  <c r="R181" i="18"/>
  <c r="P181" i="18"/>
  <c r="BI179" i="18"/>
  <c r="BH179" i="18"/>
  <c r="BG179" i="18"/>
  <c r="BF179" i="18"/>
  <c r="T179" i="18"/>
  <c r="R179" i="18"/>
  <c r="P179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0" i="18"/>
  <c r="BH170" i="18"/>
  <c r="BG170" i="18"/>
  <c r="BF170" i="18"/>
  <c r="T170" i="18"/>
  <c r="R170" i="18"/>
  <c r="P170" i="18"/>
  <c r="BI168" i="18"/>
  <c r="BH168" i="18"/>
  <c r="BG168" i="18"/>
  <c r="BF168" i="18"/>
  <c r="T168" i="18"/>
  <c r="R168" i="18"/>
  <c r="P168" i="18"/>
  <c r="BI166" i="18"/>
  <c r="BH166" i="18"/>
  <c r="BG166" i="18"/>
  <c r="BF166" i="18"/>
  <c r="T166" i="18"/>
  <c r="R166" i="18"/>
  <c r="P166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59" i="18"/>
  <c r="BH159" i="18"/>
  <c r="BG159" i="18"/>
  <c r="BF159" i="18"/>
  <c r="T159" i="18"/>
  <c r="R159" i="18"/>
  <c r="P159" i="18"/>
  <c r="BI157" i="18"/>
  <c r="BH157" i="18"/>
  <c r="BG157" i="18"/>
  <c r="BF157" i="18"/>
  <c r="T157" i="18"/>
  <c r="R157" i="18"/>
  <c r="P157" i="18"/>
  <c r="BI155" i="18"/>
  <c r="BH155" i="18"/>
  <c r="BG155" i="18"/>
  <c r="BF155" i="18"/>
  <c r="T155" i="18"/>
  <c r="R155" i="18"/>
  <c r="P155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F131" i="18"/>
  <c r="E129" i="18"/>
  <c r="F89" i="18"/>
  <c r="E87" i="18"/>
  <c r="J24" i="18"/>
  <c r="E24" i="18"/>
  <c r="J134" i="18" s="1"/>
  <c r="J23" i="18"/>
  <c r="J21" i="18"/>
  <c r="E21" i="18"/>
  <c r="J91" i="18" s="1"/>
  <c r="J20" i="18"/>
  <c r="J18" i="18"/>
  <c r="E18" i="18"/>
  <c r="F134" i="18" s="1"/>
  <c r="J17" i="18"/>
  <c r="J15" i="18"/>
  <c r="E15" i="18"/>
  <c r="F133" i="18" s="1"/>
  <c r="J14" i="18"/>
  <c r="J12" i="18"/>
  <c r="J131" i="18"/>
  <c r="E7" i="18"/>
  <c r="E127" i="18"/>
  <c r="J37" i="17"/>
  <c r="J36" i="17"/>
  <c r="AY110" i="1" s="1"/>
  <c r="J35" i="17"/>
  <c r="AX110" i="1" s="1"/>
  <c r="BI316" i="17"/>
  <c r="BH316" i="17"/>
  <c r="BG316" i="17"/>
  <c r="BF316" i="17"/>
  <c r="T316" i="17"/>
  <c r="R316" i="17"/>
  <c r="P316" i="17"/>
  <c r="BI304" i="17"/>
  <c r="BH304" i="17"/>
  <c r="BG304" i="17"/>
  <c r="BF304" i="17"/>
  <c r="T304" i="17"/>
  <c r="R304" i="17"/>
  <c r="P304" i="17"/>
  <c r="BI303" i="17"/>
  <c r="BH303" i="17"/>
  <c r="BG303" i="17"/>
  <c r="BF303" i="17"/>
  <c r="T303" i="17"/>
  <c r="R303" i="17"/>
  <c r="P303" i="17"/>
  <c r="BI302" i="17"/>
  <c r="BH302" i="17"/>
  <c r="BG302" i="17"/>
  <c r="BF302" i="17"/>
  <c r="T302" i="17"/>
  <c r="R302" i="17"/>
  <c r="P302" i="17"/>
  <c r="BI300" i="17"/>
  <c r="BH300" i="17"/>
  <c r="BG300" i="17"/>
  <c r="BF300" i="17"/>
  <c r="T300" i="17"/>
  <c r="R300" i="17"/>
  <c r="P300" i="17"/>
  <c r="BI299" i="17"/>
  <c r="BH299" i="17"/>
  <c r="BG299" i="17"/>
  <c r="BF299" i="17"/>
  <c r="T299" i="17"/>
  <c r="R299" i="17"/>
  <c r="P299" i="17"/>
  <c r="BI297" i="17"/>
  <c r="BH297" i="17"/>
  <c r="BG297" i="17"/>
  <c r="BF297" i="17"/>
  <c r="T297" i="17"/>
  <c r="R297" i="17"/>
  <c r="P297" i="17"/>
  <c r="BI296" i="17"/>
  <c r="BH296" i="17"/>
  <c r="BG296" i="17"/>
  <c r="BF296" i="17"/>
  <c r="T296" i="17"/>
  <c r="R296" i="17"/>
  <c r="P296" i="17"/>
  <c r="BI295" i="17"/>
  <c r="BH295" i="17"/>
  <c r="BG295" i="17"/>
  <c r="BF295" i="17"/>
  <c r="T295" i="17"/>
  <c r="R295" i="17"/>
  <c r="P295" i="17"/>
  <c r="BI294" i="17"/>
  <c r="BH294" i="17"/>
  <c r="BG294" i="17"/>
  <c r="BF294" i="17"/>
  <c r="T294" i="17"/>
  <c r="R294" i="17"/>
  <c r="P294" i="17"/>
  <c r="BI292" i="17"/>
  <c r="BH292" i="17"/>
  <c r="BG292" i="17"/>
  <c r="BF292" i="17"/>
  <c r="T292" i="17"/>
  <c r="R292" i="17"/>
  <c r="P292" i="17"/>
  <c r="BI290" i="17"/>
  <c r="BH290" i="17"/>
  <c r="BG290" i="17"/>
  <c r="BF290" i="17"/>
  <c r="T290" i="17"/>
  <c r="R290" i="17"/>
  <c r="P290" i="17"/>
  <c r="BI289" i="17"/>
  <c r="BH289" i="17"/>
  <c r="BG289" i="17"/>
  <c r="BF289" i="17"/>
  <c r="T289" i="17"/>
  <c r="R289" i="17"/>
  <c r="P289" i="17"/>
  <c r="BI288" i="17"/>
  <c r="BH288" i="17"/>
  <c r="BG288" i="17"/>
  <c r="BF288" i="17"/>
  <c r="T288" i="17"/>
  <c r="R288" i="17"/>
  <c r="P288" i="17"/>
  <c r="BI287" i="17"/>
  <c r="BH287" i="17"/>
  <c r="BG287" i="17"/>
  <c r="BF287" i="17"/>
  <c r="T287" i="17"/>
  <c r="R287" i="17"/>
  <c r="P287" i="17"/>
  <c r="BI285" i="17"/>
  <c r="BH285" i="17"/>
  <c r="BG285" i="17"/>
  <c r="BF285" i="17"/>
  <c r="T285" i="17"/>
  <c r="R285" i="17"/>
  <c r="P285" i="17"/>
  <c r="BI284" i="17"/>
  <c r="BH284" i="17"/>
  <c r="BG284" i="17"/>
  <c r="BF284" i="17"/>
  <c r="T284" i="17"/>
  <c r="R284" i="17"/>
  <c r="P284" i="17"/>
  <c r="BI283" i="17"/>
  <c r="BH283" i="17"/>
  <c r="BG283" i="17"/>
  <c r="BF283" i="17"/>
  <c r="T283" i="17"/>
  <c r="R283" i="17"/>
  <c r="P283" i="17"/>
  <c r="BI278" i="17"/>
  <c r="BH278" i="17"/>
  <c r="BG278" i="17"/>
  <c r="BF278" i="17"/>
  <c r="T278" i="17"/>
  <c r="R278" i="17"/>
  <c r="P278" i="17"/>
  <c r="BI272" i="17"/>
  <c r="BH272" i="17"/>
  <c r="BG272" i="17"/>
  <c r="BF272" i="17"/>
  <c r="T272" i="17"/>
  <c r="R272" i="17"/>
  <c r="P272" i="17"/>
  <c r="BI270" i="17"/>
  <c r="BH270" i="17"/>
  <c r="BG270" i="17"/>
  <c r="BF270" i="17"/>
  <c r="T270" i="17"/>
  <c r="R270" i="17"/>
  <c r="P270" i="17"/>
  <c r="BI269" i="17"/>
  <c r="BH269" i="17"/>
  <c r="BG269" i="17"/>
  <c r="BF269" i="17"/>
  <c r="T269" i="17"/>
  <c r="R269" i="17"/>
  <c r="P269" i="17"/>
  <c r="BI268" i="17"/>
  <c r="BH268" i="17"/>
  <c r="BG268" i="17"/>
  <c r="BF268" i="17"/>
  <c r="T268" i="17"/>
  <c r="R268" i="17"/>
  <c r="P268" i="17"/>
  <c r="BI267" i="17"/>
  <c r="BH267" i="17"/>
  <c r="BG267" i="17"/>
  <c r="BF267" i="17"/>
  <c r="T267" i="17"/>
  <c r="R267" i="17"/>
  <c r="P267" i="17"/>
  <c r="BI266" i="17"/>
  <c r="BH266" i="17"/>
  <c r="BG266" i="17"/>
  <c r="BF266" i="17"/>
  <c r="T266" i="17"/>
  <c r="R266" i="17"/>
  <c r="P266" i="17"/>
  <c r="BI264" i="17"/>
  <c r="BH264" i="17"/>
  <c r="BG264" i="17"/>
  <c r="BF264" i="17"/>
  <c r="T264" i="17"/>
  <c r="R264" i="17"/>
  <c r="P264" i="17"/>
  <c r="BI263" i="17"/>
  <c r="BH263" i="17"/>
  <c r="BG263" i="17"/>
  <c r="BF263" i="17"/>
  <c r="T263" i="17"/>
  <c r="R263" i="17"/>
  <c r="P263" i="17"/>
  <c r="BI262" i="17"/>
  <c r="BH262" i="17"/>
  <c r="BG262" i="17"/>
  <c r="BF262" i="17"/>
  <c r="T262" i="17"/>
  <c r="R262" i="17"/>
  <c r="P262" i="17"/>
  <c r="BI260" i="17"/>
  <c r="BH260" i="17"/>
  <c r="BG260" i="17"/>
  <c r="BF260" i="17"/>
  <c r="T260" i="17"/>
  <c r="R260" i="17"/>
  <c r="P260" i="17"/>
  <c r="BI259" i="17"/>
  <c r="BH259" i="17"/>
  <c r="BG259" i="17"/>
  <c r="BF259" i="17"/>
  <c r="T259" i="17"/>
  <c r="R259" i="17"/>
  <c r="P259" i="17"/>
  <c r="BI258" i="17"/>
  <c r="BH258" i="17"/>
  <c r="BG258" i="17"/>
  <c r="BF258" i="17"/>
  <c r="T258" i="17"/>
  <c r="R258" i="17"/>
  <c r="P258" i="17"/>
  <c r="BI256" i="17"/>
  <c r="BH256" i="17"/>
  <c r="BG256" i="17"/>
  <c r="BF256" i="17"/>
  <c r="T256" i="17"/>
  <c r="R256" i="17"/>
  <c r="P256" i="17"/>
  <c r="BI254" i="17"/>
  <c r="BH254" i="17"/>
  <c r="BG254" i="17"/>
  <c r="BF254" i="17"/>
  <c r="T254" i="17"/>
  <c r="R254" i="17"/>
  <c r="P254" i="17"/>
  <c r="BI253" i="17"/>
  <c r="BH253" i="17"/>
  <c r="BG253" i="17"/>
  <c r="BF253" i="17"/>
  <c r="T253" i="17"/>
  <c r="R253" i="17"/>
  <c r="P253" i="17"/>
  <c r="BI252" i="17"/>
  <c r="BH252" i="17"/>
  <c r="BG252" i="17"/>
  <c r="BF252" i="17"/>
  <c r="T252" i="17"/>
  <c r="R252" i="17"/>
  <c r="P252" i="17"/>
  <c r="BI251" i="17"/>
  <c r="BH251" i="17"/>
  <c r="BG251" i="17"/>
  <c r="BF251" i="17"/>
  <c r="T251" i="17"/>
  <c r="R251" i="17"/>
  <c r="P251" i="17"/>
  <c r="BI247" i="17"/>
  <c r="BH247" i="17"/>
  <c r="BG247" i="17"/>
  <c r="BF247" i="17"/>
  <c r="T247" i="17"/>
  <c r="R247" i="17"/>
  <c r="P247" i="17"/>
  <c r="BI245" i="17"/>
  <c r="BH245" i="17"/>
  <c r="BG245" i="17"/>
  <c r="BF245" i="17"/>
  <c r="T245" i="17"/>
  <c r="R245" i="17"/>
  <c r="P245" i="17"/>
  <c r="BI244" i="17"/>
  <c r="BH244" i="17"/>
  <c r="BG244" i="17"/>
  <c r="BF244" i="17"/>
  <c r="T244" i="17"/>
  <c r="R244" i="17"/>
  <c r="P244" i="17"/>
  <c r="BI243" i="17"/>
  <c r="BH243" i="17"/>
  <c r="BG243" i="17"/>
  <c r="BF243" i="17"/>
  <c r="T243" i="17"/>
  <c r="R243" i="17"/>
  <c r="P243" i="17"/>
  <c r="BI242" i="17"/>
  <c r="BH242" i="17"/>
  <c r="BG242" i="17"/>
  <c r="BF242" i="17"/>
  <c r="T242" i="17"/>
  <c r="R242" i="17"/>
  <c r="P242" i="17"/>
  <c r="BI240" i="17"/>
  <c r="BH240" i="17"/>
  <c r="BG240" i="17"/>
  <c r="BF240" i="17"/>
  <c r="T240" i="17"/>
  <c r="R240" i="17"/>
  <c r="P240" i="17"/>
  <c r="BI239" i="17"/>
  <c r="BH239" i="17"/>
  <c r="BG239" i="17"/>
  <c r="BF239" i="17"/>
  <c r="T239" i="17"/>
  <c r="R239" i="17"/>
  <c r="P239" i="17"/>
  <c r="BI237" i="17"/>
  <c r="BH237" i="17"/>
  <c r="BG237" i="17"/>
  <c r="BF237" i="17"/>
  <c r="T237" i="17"/>
  <c r="R237" i="17"/>
  <c r="P237" i="17"/>
  <c r="BI236" i="17"/>
  <c r="BH236" i="17"/>
  <c r="BG236" i="17"/>
  <c r="BF236" i="17"/>
  <c r="T236" i="17"/>
  <c r="R236" i="17"/>
  <c r="P236" i="17"/>
  <c r="BI234" i="17"/>
  <c r="BH234" i="17"/>
  <c r="BG234" i="17"/>
  <c r="BF234" i="17"/>
  <c r="T234" i="17"/>
  <c r="R234" i="17"/>
  <c r="P234" i="17"/>
  <c r="BI233" i="17"/>
  <c r="BH233" i="17"/>
  <c r="BG233" i="17"/>
  <c r="BF233" i="17"/>
  <c r="T233" i="17"/>
  <c r="R233" i="17"/>
  <c r="P233" i="17"/>
  <c r="BI229" i="17"/>
  <c r="BH229" i="17"/>
  <c r="BG229" i="17"/>
  <c r="BF229" i="17"/>
  <c r="T229" i="17"/>
  <c r="R229" i="17"/>
  <c r="P229" i="17"/>
  <c r="BI226" i="17"/>
  <c r="BH226" i="17"/>
  <c r="BG226" i="17"/>
  <c r="BF226" i="17"/>
  <c r="T226" i="17"/>
  <c r="R226" i="17"/>
  <c r="P226" i="17"/>
  <c r="BI225" i="17"/>
  <c r="BH225" i="17"/>
  <c r="BG225" i="17"/>
  <c r="BF225" i="17"/>
  <c r="T225" i="17"/>
  <c r="R225" i="17"/>
  <c r="P225" i="17"/>
  <c r="BI223" i="17"/>
  <c r="BH223" i="17"/>
  <c r="BG223" i="17"/>
  <c r="BF223" i="17"/>
  <c r="T223" i="17"/>
  <c r="R223" i="17"/>
  <c r="P223" i="17"/>
  <c r="BI220" i="17"/>
  <c r="BH220" i="17"/>
  <c r="BG220" i="17"/>
  <c r="BF220" i="17"/>
  <c r="T220" i="17"/>
  <c r="R220" i="17"/>
  <c r="P220" i="17"/>
  <c r="BI218" i="17"/>
  <c r="BH218" i="17"/>
  <c r="BG218" i="17"/>
  <c r="BF218" i="17"/>
  <c r="T218" i="17"/>
  <c r="R218" i="17"/>
  <c r="P218" i="17"/>
  <c r="BI216" i="17"/>
  <c r="BH216" i="17"/>
  <c r="BG216" i="17"/>
  <c r="BF216" i="17"/>
  <c r="T216" i="17"/>
  <c r="R216" i="17"/>
  <c r="P216" i="17"/>
  <c r="BI215" i="17"/>
  <c r="BH215" i="17"/>
  <c r="BG215" i="17"/>
  <c r="BF215" i="17"/>
  <c r="T215" i="17"/>
  <c r="R215" i="17"/>
  <c r="P215" i="17"/>
  <c r="BI214" i="17"/>
  <c r="BH214" i="17"/>
  <c r="BG214" i="17"/>
  <c r="BF214" i="17"/>
  <c r="T214" i="17"/>
  <c r="R214" i="17"/>
  <c r="P214" i="17"/>
  <c r="BI212" i="17"/>
  <c r="BH212" i="17"/>
  <c r="BG212" i="17"/>
  <c r="BF212" i="17"/>
  <c r="T212" i="17"/>
  <c r="T211" i="17" s="1"/>
  <c r="R212" i="17"/>
  <c r="R211" i="17" s="1"/>
  <c r="P212" i="17"/>
  <c r="P211" i="17" s="1"/>
  <c r="BI210" i="17"/>
  <c r="BH210" i="17"/>
  <c r="BG210" i="17"/>
  <c r="BF210" i="17"/>
  <c r="T210" i="17"/>
  <c r="R210" i="17"/>
  <c r="P210" i="17"/>
  <c r="BI209" i="17"/>
  <c r="BH209" i="17"/>
  <c r="BG209" i="17"/>
  <c r="BF209" i="17"/>
  <c r="T209" i="17"/>
  <c r="R209" i="17"/>
  <c r="P209" i="17"/>
  <c r="BI205" i="17"/>
  <c r="BH205" i="17"/>
  <c r="BG205" i="17"/>
  <c r="BF205" i="17"/>
  <c r="T205" i="17"/>
  <c r="T204" i="17" s="1"/>
  <c r="R205" i="17"/>
  <c r="R204" i="17" s="1"/>
  <c r="P205" i="17"/>
  <c r="P204" i="17" s="1"/>
  <c r="BI201" i="17"/>
  <c r="BH201" i="17"/>
  <c r="BG201" i="17"/>
  <c r="BF201" i="17"/>
  <c r="T201" i="17"/>
  <c r="T200" i="17" s="1"/>
  <c r="R201" i="17"/>
  <c r="R200" i="17" s="1"/>
  <c r="P201" i="17"/>
  <c r="P200" i="17" s="1"/>
  <c r="BI198" i="17"/>
  <c r="BH198" i="17"/>
  <c r="BG198" i="17"/>
  <c r="BF198" i="17"/>
  <c r="T198" i="17"/>
  <c r="T197" i="17" s="1"/>
  <c r="R198" i="17"/>
  <c r="R197" i="17" s="1"/>
  <c r="P198" i="17"/>
  <c r="P197" i="17" s="1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6" i="17"/>
  <c r="BH186" i="17"/>
  <c r="BG186" i="17"/>
  <c r="BF186" i="17"/>
  <c r="T186" i="17"/>
  <c r="T185" i="17" s="1"/>
  <c r="R186" i="17"/>
  <c r="R185" i="17" s="1"/>
  <c r="P186" i="17"/>
  <c r="P185" i="17" s="1"/>
  <c r="BI184" i="17"/>
  <c r="BH184" i="17"/>
  <c r="BG184" i="17"/>
  <c r="BF184" i="17"/>
  <c r="T184" i="17"/>
  <c r="R184" i="17"/>
  <c r="P184" i="17"/>
  <c r="BI182" i="17"/>
  <c r="BH182" i="17"/>
  <c r="BG182" i="17"/>
  <c r="BF182" i="17"/>
  <c r="T182" i="17"/>
  <c r="R182" i="17"/>
  <c r="P182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0" i="17"/>
  <c r="BH170" i="17"/>
  <c r="BG170" i="17"/>
  <c r="BF170" i="17"/>
  <c r="T170" i="17"/>
  <c r="R170" i="17"/>
  <c r="P170" i="17"/>
  <c r="BI168" i="17"/>
  <c r="BH168" i="17"/>
  <c r="BG168" i="17"/>
  <c r="BF168" i="17"/>
  <c r="T168" i="17"/>
  <c r="R168" i="17"/>
  <c r="P168" i="17"/>
  <c r="BI166" i="17"/>
  <c r="BH166" i="17"/>
  <c r="BG166" i="17"/>
  <c r="BF166" i="17"/>
  <c r="T166" i="17"/>
  <c r="R166" i="17"/>
  <c r="P166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59" i="17"/>
  <c r="BH159" i="17"/>
  <c r="BG159" i="17"/>
  <c r="BF159" i="17"/>
  <c r="T159" i="17"/>
  <c r="R159" i="17"/>
  <c r="P159" i="17"/>
  <c r="BI157" i="17"/>
  <c r="BH157" i="17"/>
  <c r="BG157" i="17"/>
  <c r="BF157" i="17"/>
  <c r="T157" i="17"/>
  <c r="R157" i="17"/>
  <c r="P157" i="17"/>
  <c r="BI155" i="17"/>
  <c r="BH155" i="17"/>
  <c r="BG155" i="17"/>
  <c r="BF155" i="17"/>
  <c r="T155" i="17"/>
  <c r="R155" i="17"/>
  <c r="P155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F131" i="17"/>
  <c r="E129" i="17"/>
  <c r="F89" i="17"/>
  <c r="E87" i="17"/>
  <c r="J24" i="17"/>
  <c r="E24" i="17"/>
  <c r="J134" i="17"/>
  <c r="J23" i="17"/>
  <c r="J21" i="17"/>
  <c r="E21" i="17"/>
  <c r="J91" i="17"/>
  <c r="J20" i="17"/>
  <c r="J18" i="17"/>
  <c r="E18" i="17"/>
  <c r="F134" i="17"/>
  <c r="J17" i="17"/>
  <c r="J15" i="17"/>
  <c r="E15" i="17"/>
  <c r="F91" i="17"/>
  <c r="J14" i="17"/>
  <c r="J12" i="17"/>
  <c r="J131" i="17" s="1"/>
  <c r="E7" i="17"/>
  <c r="E85" i="17" s="1"/>
  <c r="J37" i="16"/>
  <c r="J36" i="16"/>
  <c r="AY109" i="1"/>
  <c r="J35" i="16"/>
  <c r="AX109" i="1"/>
  <c r="BI247" i="16"/>
  <c r="BH247" i="16"/>
  <c r="BG247" i="16"/>
  <c r="BF247" i="16"/>
  <c r="T247" i="16"/>
  <c r="R247" i="16"/>
  <c r="P247" i="16"/>
  <c r="BI239" i="16"/>
  <c r="BH239" i="16"/>
  <c r="BG239" i="16"/>
  <c r="BF239" i="16"/>
  <c r="T239" i="16"/>
  <c r="R239" i="16"/>
  <c r="P239" i="16"/>
  <c r="BI238" i="16"/>
  <c r="BH238" i="16"/>
  <c r="BG238" i="16"/>
  <c r="BF238" i="16"/>
  <c r="T238" i="16"/>
  <c r="R238" i="16"/>
  <c r="P238" i="16"/>
  <c r="BI237" i="16"/>
  <c r="BH237" i="16"/>
  <c r="BG237" i="16"/>
  <c r="BF237" i="16"/>
  <c r="T237" i="16"/>
  <c r="R237" i="16"/>
  <c r="P237" i="16"/>
  <c r="BI235" i="16"/>
  <c r="BH235" i="16"/>
  <c r="BG235" i="16"/>
  <c r="BF235" i="16"/>
  <c r="T235" i="16"/>
  <c r="R235" i="16"/>
  <c r="P235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31" i="16"/>
  <c r="BH231" i="16"/>
  <c r="BG231" i="16"/>
  <c r="BF231" i="16"/>
  <c r="T231" i="16"/>
  <c r="R231" i="16"/>
  <c r="P231" i="16"/>
  <c r="BI230" i="16"/>
  <c r="BH230" i="16"/>
  <c r="BG230" i="16"/>
  <c r="BF230" i="16"/>
  <c r="T230" i="16"/>
  <c r="R230" i="16"/>
  <c r="P230" i="16"/>
  <c r="BI229" i="16"/>
  <c r="BH229" i="16"/>
  <c r="BG229" i="16"/>
  <c r="BF229" i="16"/>
  <c r="T229" i="16"/>
  <c r="R229" i="16"/>
  <c r="P229" i="16"/>
  <c r="BI227" i="16"/>
  <c r="BH227" i="16"/>
  <c r="BG227" i="16"/>
  <c r="BF227" i="16"/>
  <c r="T227" i="16"/>
  <c r="R227" i="16"/>
  <c r="P227" i="16"/>
  <c r="BI226" i="16"/>
  <c r="BH226" i="16"/>
  <c r="BG226" i="16"/>
  <c r="BF226" i="16"/>
  <c r="T226" i="16"/>
  <c r="R226" i="16"/>
  <c r="P226" i="16"/>
  <c r="BI224" i="16"/>
  <c r="BH224" i="16"/>
  <c r="BG224" i="16"/>
  <c r="BF224" i="16"/>
  <c r="T224" i="16"/>
  <c r="R224" i="16"/>
  <c r="P224" i="16"/>
  <c r="BI222" i="16"/>
  <c r="BH222" i="16"/>
  <c r="BG222" i="16"/>
  <c r="BF222" i="16"/>
  <c r="T222" i="16"/>
  <c r="R222" i="16"/>
  <c r="P222" i="16"/>
  <c r="BI220" i="16"/>
  <c r="BH220" i="16"/>
  <c r="BG220" i="16"/>
  <c r="BF220" i="16"/>
  <c r="T220" i="16"/>
  <c r="R220" i="16"/>
  <c r="P220" i="16"/>
  <c r="BI219" i="16"/>
  <c r="BH219" i="16"/>
  <c r="BG219" i="16"/>
  <c r="BF219" i="16"/>
  <c r="T219" i="16"/>
  <c r="R219" i="16"/>
  <c r="P219" i="16"/>
  <c r="BI216" i="16"/>
  <c r="BH216" i="16"/>
  <c r="BG216" i="16"/>
  <c r="BF216" i="16"/>
  <c r="T216" i="16"/>
  <c r="R216" i="16"/>
  <c r="P216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12" i="16"/>
  <c r="BH212" i="16"/>
  <c r="BG212" i="16"/>
  <c r="BF212" i="16"/>
  <c r="T212" i="16"/>
  <c r="R212" i="16"/>
  <c r="P212" i="16"/>
  <c r="BI210" i="16"/>
  <c r="BH210" i="16"/>
  <c r="BG210" i="16"/>
  <c r="BF210" i="16"/>
  <c r="T210" i="16"/>
  <c r="R210" i="16"/>
  <c r="P210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5" i="16"/>
  <c r="BH205" i="16"/>
  <c r="BG205" i="16"/>
  <c r="BF205" i="16"/>
  <c r="T205" i="16"/>
  <c r="R205" i="16"/>
  <c r="P205" i="16"/>
  <c r="BI204" i="16"/>
  <c r="BH204" i="16"/>
  <c r="BG204" i="16"/>
  <c r="BF204" i="16"/>
  <c r="T204" i="16"/>
  <c r="R204" i="16"/>
  <c r="P204" i="16"/>
  <c r="BI202" i="16"/>
  <c r="BH202" i="16"/>
  <c r="BG202" i="16"/>
  <c r="BF202" i="16"/>
  <c r="T202" i="16"/>
  <c r="R202" i="16"/>
  <c r="P202" i="16"/>
  <c r="BI200" i="16"/>
  <c r="BH200" i="16"/>
  <c r="BG200" i="16"/>
  <c r="BF200" i="16"/>
  <c r="T200" i="16"/>
  <c r="R200" i="16"/>
  <c r="P200" i="16"/>
  <c r="BI198" i="16"/>
  <c r="BH198" i="16"/>
  <c r="BG198" i="16"/>
  <c r="BF198" i="16"/>
  <c r="T198" i="16"/>
  <c r="R198" i="16"/>
  <c r="P198" i="16"/>
  <c r="BI197" i="16"/>
  <c r="BH197" i="16"/>
  <c r="BG197" i="16"/>
  <c r="BF197" i="16"/>
  <c r="T197" i="16"/>
  <c r="R197" i="16"/>
  <c r="P197" i="16"/>
  <c r="BI193" i="16"/>
  <c r="BH193" i="16"/>
  <c r="BG193" i="16"/>
  <c r="BF193" i="16"/>
  <c r="T193" i="16"/>
  <c r="R193" i="16"/>
  <c r="P193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4" i="16"/>
  <c r="BH184" i="16"/>
  <c r="BG184" i="16"/>
  <c r="BF184" i="16"/>
  <c r="T184" i="16"/>
  <c r="T183" i="16" s="1"/>
  <c r="R184" i="16"/>
  <c r="R183" i="16" s="1"/>
  <c r="P184" i="16"/>
  <c r="P183" i="16" s="1"/>
  <c r="BI182" i="16"/>
  <c r="BH182" i="16"/>
  <c r="BG182" i="16"/>
  <c r="BF182" i="16"/>
  <c r="T182" i="16"/>
  <c r="R182" i="16"/>
  <c r="P182" i="16"/>
  <c r="BI181" i="16"/>
  <c r="BH181" i="16"/>
  <c r="BG181" i="16"/>
  <c r="BF181" i="16"/>
  <c r="T181" i="16"/>
  <c r="R181" i="16"/>
  <c r="P181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6" i="16"/>
  <c r="BH176" i="16"/>
  <c r="BG176" i="16"/>
  <c r="BF176" i="16"/>
  <c r="T176" i="16"/>
  <c r="R176" i="16"/>
  <c r="P176" i="16"/>
  <c r="BI175" i="16"/>
  <c r="BH175" i="16"/>
  <c r="BG175" i="16"/>
  <c r="BF175" i="16"/>
  <c r="T175" i="16"/>
  <c r="R175" i="16"/>
  <c r="P175" i="16"/>
  <c r="BI172" i="16"/>
  <c r="BH172" i="16"/>
  <c r="BG172" i="16"/>
  <c r="BF172" i="16"/>
  <c r="T172" i="16"/>
  <c r="T171" i="16" s="1"/>
  <c r="R172" i="16"/>
  <c r="R171" i="16" s="1"/>
  <c r="P172" i="16"/>
  <c r="P171" i="16" s="1"/>
  <c r="BI170" i="16"/>
  <c r="BH170" i="16"/>
  <c r="BG170" i="16"/>
  <c r="BF170" i="16"/>
  <c r="T170" i="16"/>
  <c r="R170" i="16"/>
  <c r="P170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56" i="16"/>
  <c r="BH156" i="16"/>
  <c r="BG156" i="16"/>
  <c r="BF156" i="16"/>
  <c r="T156" i="16"/>
  <c r="R156" i="16"/>
  <c r="P156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1" i="16"/>
  <c r="BH151" i="16"/>
  <c r="BG151" i="16"/>
  <c r="BF151" i="16"/>
  <c r="T151" i="16"/>
  <c r="R151" i="16"/>
  <c r="P151" i="16"/>
  <c r="BI148" i="16"/>
  <c r="BH148" i="16"/>
  <c r="BG148" i="16"/>
  <c r="BF148" i="16"/>
  <c r="T148" i="16"/>
  <c r="R148" i="16"/>
  <c r="P148" i="16"/>
  <c r="BI146" i="16"/>
  <c r="BH146" i="16"/>
  <c r="BG146" i="16"/>
  <c r="BF146" i="16"/>
  <c r="T146" i="16"/>
  <c r="R146" i="16"/>
  <c r="P146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F126" i="16"/>
  <c r="E124" i="16"/>
  <c r="F89" i="16"/>
  <c r="E87" i="16"/>
  <c r="J24" i="16"/>
  <c r="E24" i="16"/>
  <c r="J129" i="16" s="1"/>
  <c r="J23" i="16"/>
  <c r="J21" i="16"/>
  <c r="E21" i="16"/>
  <c r="J91" i="16" s="1"/>
  <c r="J20" i="16"/>
  <c r="J18" i="16"/>
  <c r="E18" i="16"/>
  <c r="F92" i="16" s="1"/>
  <c r="J17" i="16"/>
  <c r="J15" i="16"/>
  <c r="E15" i="16"/>
  <c r="F128" i="16" s="1"/>
  <c r="J14" i="16"/>
  <c r="J12" i="16"/>
  <c r="J89" i="16" s="1"/>
  <c r="E7" i="16"/>
  <c r="E85" i="16"/>
  <c r="J37" i="15"/>
  <c r="J36" i="15"/>
  <c r="AY108" i="1" s="1"/>
  <c r="J35" i="15"/>
  <c r="AX108" i="1" s="1"/>
  <c r="BI247" i="15"/>
  <c r="BH247" i="15"/>
  <c r="BG247" i="15"/>
  <c r="BF247" i="15"/>
  <c r="T247" i="15"/>
  <c r="R247" i="15"/>
  <c r="P247" i="15"/>
  <c r="BI239" i="15"/>
  <c r="BH239" i="15"/>
  <c r="BG239" i="15"/>
  <c r="BF239" i="15"/>
  <c r="T239" i="15"/>
  <c r="R239" i="15"/>
  <c r="P239" i="15"/>
  <c r="BI238" i="15"/>
  <c r="BH238" i="15"/>
  <c r="BG238" i="15"/>
  <c r="BF238" i="15"/>
  <c r="T238" i="15"/>
  <c r="R238" i="15"/>
  <c r="P238" i="15"/>
  <c r="BI237" i="15"/>
  <c r="BH237" i="15"/>
  <c r="BG237" i="15"/>
  <c r="BF237" i="15"/>
  <c r="T237" i="15"/>
  <c r="R237" i="15"/>
  <c r="P237" i="15"/>
  <c r="BI235" i="15"/>
  <c r="BH235" i="15"/>
  <c r="BG235" i="15"/>
  <c r="BF235" i="15"/>
  <c r="T235" i="15"/>
  <c r="R235" i="15"/>
  <c r="P235" i="15"/>
  <c r="BI234" i="15"/>
  <c r="BH234" i="15"/>
  <c r="BG234" i="15"/>
  <c r="BF234" i="15"/>
  <c r="T234" i="15"/>
  <c r="R234" i="15"/>
  <c r="P234" i="15"/>
  <c r="BI233" i="15"/>
  <c r="BH233" i="15"/>
  <c r="BG233" i="15"/>
  <c r="BF233" i="15"/>
  <c r="T233" i="15"/>
  <c r="R233" i="15"/>
  <c r="P233" i="15"/>
  <c r="BI231" i="15"/>
  <c r="BH231" i="15"/>
  <c r="BG231" i="15"/>
  <c r="BF231" i="15"/>
  <c r="T231" i="15"/>
  <c r="R231" i="15"/>
  <c r="P231" i="15"/>
  <c r="BI230" i="15"/>
  <c r="BH230" i="15"/>
  <c r="BG230" i="15"/>
  <c r="BF230" i="15"/>
  <c r="T230" i="15"/>
  <c r="R230" i="15"/>
  <c r="P230" i="15"/>
  <c r="BI229" i="15"/>
  <c r="BH229" i="15"/>
  <c r="BG229" i="15"/>
  <c r="BF229" i="15"/>
  <c r="T229" i="15"/>
  <c r="R229" i="15"/>
  <c r="P229" i="15"/>
  <c r="BI227" i="15"/>
  <c r="BH227" i="15"/>
  <c r="BG227" i="15"/>
  <c r="BF227" i="15"/>
  <c r="T227" i="15"/>
  <c r="R227" i="15"/>
  <c r="P227" i="15"/>
  <c r="BI226" i="15"/>
  <c r="BH226" i="15"/>
  <c r="BG226" i="15"/>
  <c r="BF226" i="15"/>
  <c r="T226" i="15"/>
  <c r="R226" i="15"/>
  <c r="P226" i="15"/>
  <c r="BI224" i="15"/>
  <c r="BH224" i="15"/>
  <c r="BG224" i="15"/>
  <c r="BF224" i="15"/>
  <c r="T224" i="15"/>
  <c r="R224" i="15"/>
  <c r="P224" i="15"/>
  <c r="BI222" i="15"/>
  <c r="BH222" i="15"/>
  <c r="BG222" i="15"/>
  <c r="BF222" i="15"/>
  <c r="T222" i="15"/>
  <c r="R222" i="15"/>
  <c r="P222" i="15"/>
  <c r="BI220" i="15"/>
  <c r="BH220" i="15"/>
  <c r="BG220" i="15"/>
  <c r="BF220" i="15"/>
  <c r="T220" i="15"/>
  <c r="R220" i="15"/>
  <c r="P220" i="15"/>
  <c r="BI219" i="15"/>
  <c r="BH219" i="15"/>
  <c r="BG219" i="15"/>
  <c r="BF219" i="15"/>
  <c r="T219" i="15"/>
  <c r="R219" i="15"/>
  <c r="P219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3" i="15"/>
  <c r="BH213" i="15"/>
  <c r="BG213" i="15"/>
  <c r="BF213" i="15"/>
  <c r="T213" i="15"/>
  <c r="R213" i="15"/>
  <c r="P213" i="15"/>
  <c r="BI212" i="15"/>
  <c r="BH212" i="15"/>
  <c r="BG212" i="15"/>
  <c r="BF212" i="15"/>
  <c r="T212" i="15"/>
  <c r="R212" i="15"/>
  <c r="P212" i="15"/>
  <c r="BI210" i="15"/>
  <c r="BH210" i="15"/>
  <c r="BG210" i="15"/>
  <c r="BF210" i="15"/>
  <c r="T210" i="15"/>
  <c r="R210" i="15"/>
  <c r="P210" i="15"/>
  <c r="BI209" i="15"/>
  <c r="BH209" i="15"/>
  <c r="BG209" i="15"/>
  <c r="BF209" i="15"/>
  <c r="T209" i="15"/>
  <c r="R209" i="15"/>
  <c r="P209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7" i="15"/>
  <c r="BH197" i="15"/>
  <c r="BG197" i="15"/>
  <c r="BF197" i="15"/>
  <c r="T197" i="15"/>
  <c r="R197" i="15"/>
  <c r="P197" i="15"/>
  <c r="BI193" i="15"/>
  <c r="BH193" i="15"/>
  <c r="BG193" i="15"/>
  <c r="BF193" i="15"/>
  <c r="T193" i="15"/>
  <c r="R193" i="15"/>
  <c r="P193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T183" i="15"/>
  <c r="R184" i="15"/>
  <c r="R183" i="15"/>
  <c r="P184" i="15"/>
  <c r="P183" i="15"/>
  <c r="BI182" i="15"/>
  <c r="BH182" i="15"/>
  <c r="BG182" i="15"/>
  <c r="BF182" i="15"/>
  <c r="T182" i="15"/>
  <c r="R182" i="15"/>
  <c r="P182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6" i="15"/>
  <c r="BH176" i="15"/>
  <c r="BG176" i="15"/>
  <c r="BF176" i="15"/>
  <c r="T176" i="15"/>
  <c r="R176" i="15"/>
  <c r="P176" i="15"/>
  <c r="BI175" i="15"/>
  <c r="BH175" i="15"/>
  <c r="BG175" i="15"/>
  <c r="BF175" i="15"/>
  <c r="T175" i="15"/>
  <c r="R175" i="15"/>
  <c r="P175" i="15"/>
  <c r="BI172" i="15"/>
  <c r="BH172" i="15"/>
  <c r="BG172" i="15"/>
  <c r="BF172" i="15"/>
  <c r="T172" i="15"/>
  <c r="T171" i="15"/>
  <c r="R172" i="15"/>
  <c r="R171" i="15"/>
  <c r="P172" i="15"/>
  <c r="P171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1" i="15"/>
  <c r="BH151" i="15"/>
  <c r="BG151" i="15"/>
  <c r="BF151" i="15"/>
  <c r="T151" i="15"/>
  <c r="R151" i="15"/>
  <c r="P151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F126" i="15"/>
  <c r="E124" i="15"/>
  <c r="F89" i="15"/>
  <c r="E87" i="15"/>
  <c r="J24" i="15"/>
  <c r="E24" i="15"/>
  <c r="J129" i="15"/>
  <c r="J23" i="15"/>
  <c r="J21" i="15"/>
  <c r="E21" i="15"/>
  <c r="J91" i="15"/>
  <c r="J20" i="15"/>
  <c r="J18" i="15"/>
  <c r="E18" i="15"/>
  <c r="F129" i="15"/>
  <c r="J17" i="15"/>
  <c r="J15" i="15"/>
  <c r="E15" i="15"/>
  <c r="F91" i="15"/>
  <c r="J14" i="15"/>
  <c r="J12" i="15"/>
  <c r="J89" i="15" s="1"/>
  <c r="E7" i="15"/>
  <c r="E122" i="15" s="1"/>
  <c r="J37" i="14"/>
  <c r="J36" i="14"/>
  <c r="AY107" i="1"/>
  <c r="J35" i="14"/>
  <c r="AX107" i="1"/>
  <c r="BI247" i="14"/>
  <c r="BH247" i="14"/>
  <c r="BG247" i="14"/>
  <c r="BF247" i="14"/>
  <c r="T247" i="14"/>
  <c r="R247" i="14"/>
  <c r="P247" i="14"/>
  <c r="BI239" i="14"/>
  <c r="BH239" i="14"/>
  <c r="BG239" i="14"/>
  <c r="BF239" i="14"/>
  <c r="T239" i="14"/>
  <c r="R239" i="14"/>
  <c r="P239" i="14"/>
  <c r="BI238" i="14"/>
  <c r="BH238" i="14"/>
  <c r="BG238" i="14"/>
  <c r="BF238" i="14"/>
  <c r="T238" i="14"/>
  <c r="R238" i="14"/>
  <c r="P238" i="14"/>
  <c r="BI237" i="14"/>
  <c r="BH237" i="14"/>
  <c r="BG237" i="14"/>
  <c r="BF237" i="14"/>
  <c r="T237" i="14"/>
  <c r="R237" i="14"/>
  <c r="P237" i="14"/>
  <c r="BI235" i="14"/>
  <c r="BH235" i="14"/>
  <c r="BG235" i="14"/>
  <c r="BF235" i="14"/>
  <c r="T235" i="14"/>
  <c r="R235" i="14"/>
  <c r="P235" i="14"/>
  <c r="BI234" i="14"/>
  <c r="BH234" i="14"/>
  <c r="BG234" i="14"/>
  <c r="BF234" i="14"/>
  <c r="T234" i="14"/>
  <c r="R234" i="14"/>
  <c r="P234" i="14"/>
  <c r="BI233" i="14"/>
  <c r="BH233" i="14"/>
  <c r="BG233" i="14"/>
  <c r="BF233" i="14"/>
  <c r="T233" i="14"/>
  <c r="R233" i="14"/>
  <c r="P233" i="14"/>
  <c r="BI231" i="14"/>
  <c r="BH231" i="14"/>
  <c r="BG231" i="14"/>
  <c r="BF231" i="14"/>
  <c r="T231" i="14"/>
  <c r="R231" i="14"/>
  <c r="P231" i="14"/>
  <c r="BI230" i="14"/>
  <c r="BH230" i="14"/>
  <c r="BG230" i="14"/>
  <c r="BF230" i="14"/>
  <c r="T230" i="14"/>
  <c r="R230" i="14"/>
  <c r="P230" i="14"/>
  <c r="BI229" i="14"/>
  <c r="BH229" i="14"/>
  <c r="BG229" i="14"/>
  <c r="BF229" i="14"/>
  <c r="T229" i="14"/>
  <c r="R229" i="14"/>
  <c r="P229" i="14"/>
  <c r="BI227" i="14"/>
  <c r="BH227" i="14"/>
  <c r="BG227" i="14"/>
  <c r="BF227" i="14"/>
  <c r="T227" i="14"/>
  <c r="R227" i="14"/>
  <c r="P227" i="14"/>
  <c r="BI226" i="14"/>
  <c r="BH226" i="14"/>
  <c r="BG226" i="14"/>
  <c r="BF226" i="14"/>
  <c r="T226" i="14"/>
  <c r="R226" i="14"/>
  <c r="P226" i="14"/>
  <c r="BI224" i="14"/>
  <c r="BH224" i="14"/>
  <c r="BG224" i="14"/>
  <c r="BF224" i="14"/>
  <c r="T224" i="14"/>
  <c r="R224" i="14"/>
  <c r="P224" i="14"/>
  <c r="BI222" i="14"/>
  <c r="BH222" i="14"/>
  <c r="BG222" i="14"/>
  <c r="BF222" i="14"/>
  <c r="T222" i="14"/>
  <c r="R222" i="14"/>
  <c r="P222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6" i="14"/>
  <c r="BH216" i="14"/>
  <c r="BG216" i="14"/>
  <c r="BF216" i="14"/>
  <c r="T216" i="14"/>
  <c r="R216" i="14"/>
  <c r="P216" i="14"/>
  <c r="BI214" i="14"/>
  <c r="BH214" i="14"/>
  <c r="BG214" i="14"/>
  <c r="BF214" i="14"/>
  <c r="T214" i="14"/>
  <c r="R214" i="14"/>
  <c r="P214" i="14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8" i="14"/>
  <c r="BH198" i="14"/>
  <c r="BG198" i="14"/>
  <c r="BF198" i="14"/>
  <c r="T198" i="14"/>
  <c r="R198" i="14"/>
  <c r="P198" i="14"/>
  <c r="BI197" i="14"/>
  <c r="BH197" i="14"/>
  <c r="BG197" i="14"/>
  <c r="BF197" i="14"/>
  <c r="T197" i="14"/>
  <c r="R197" i="14"/>
  <c r="P197" i="14"/>
  <c r="BI193" i="14"/>
  <c r="BH193" i="14"/>
  <c r="BG193" i="14"/>
  <c r="BF193" i="14"/>
  <c r="T193" i="14"/>
  <c r="R193" i="14"/>
  <c r="P193" i="14"/>
  <c r="BI190" i="14"/>
  <c r="BH190" i="14"/>
  <c r="BG190" i="14"/>
  <c r="BF190" i="14"/>
  <c r="T190" i="14"/>
  <c r="R190" i="14"/>
  <c r="P190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T183" i="14" s="1"/>
  <c r="R184" i="14"/>
  <c r="R183" i="14" s="1"/>
  <c r="P184" i="14"/>
  <c r="P183" i="14" s="1"/>
  <c r="BI182" i="14"/>
  <c r="BH182" i="14"/>
  <c r="BG182" i="14"/>
  <c r="BF182" i="14"/>
  <c r="T182" i="14"/>
  <c r="R182" i="14"/>
  <c r="P182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5" i="14"/>
  <c r="BH175" i="14"/>
  <c r="BG175" i="14"/>
  <c r="BF175" i="14"/>
  <c r="T175" i="14"/>
  <c r="R175" i="14"/>
  <c r="P175" i="14"/>
  <c r="BI172" i="14"/>
  <c r="BH172" i="14"/>
  <c r="BG172" i="14"/>
  <c r="BF172" i="14"/>
  <c r="T172" i="14"/>
  <c r="T171" i="14" s="1"/>
  <c r="R172" i="14"/>
  <c r="R171" i="14" s="1"/>
  <c r="P172" i="14"/>
  <c r="P171" i="14" s="1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8" i="14"/>
  <c r="BH148" i="14"/>
  <c r="BG148" i="14"/>
  <c r="BF148" i="14"/>
  <c r="T148" i="14"/>
  <c r="R148" i="14"/>
  <c r="P148" i="14"/>
  <c r="BI146" i="14"/>
  <c r="BH146" i="14"/>
  <c r="BG146" i="14"/>
  <c r="BF146" i="14"/>
  <c r="T146" i="14"/>
  <c r="R146" i="14"/>
  <c r="P146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F126" i="14"/>
  <c r="E124" i="14"/>
  <c r="F89" i="14"/>
  <c r="E87" i="14"/>
  <c r="J24" i="14"/>
  <c r="E24" i="14"/>
  <c r="J129" i="14" s="1"/>
  <c r="J23" i="14"/>
  <c r="J21" i="14"/>
  <c r="E21" i="14"/>
  <c r="J91" i="14" s="1"/>
  <c r="J20" i="14"/>
  <c r="J18" i="14"/>
  <c r="E18" i="14"/>
  <c r="F129" i="14" s="1"/>
  <c r="J17" i="14"/>
  <c r="J15" i="14"/>
  <c r="E15" i="14"/>
  <c r="F91" i="14" s="1"/>
  <c r="J14" i="14"/>
  <c r="J12" i="14"/>
  <c r="J126" i="14" s="1"/>
  <c r="E7" i="14"/>
  <c r="E122" i="14"/>
  <c r="J37" i="13"/>
  <c r="J36" i="13"/>
  <c r="AY106" i="1" s="1"/>
  <c r="J35" i="13"/>
  <c r="AX106" i="1" s="1"/>
  <c r="BI247" i="13"/>
  <c r="BH247" i="13"/>
  <c r="BG247" i="13"/>
  <c r="BF247" i="13"/>
  <c r="T247" i="13"/>
  <c r="R247" i="13"/>
  <c r="P247" i="13"/>
  <c r="BI239" i="13"/>
  <c r="BH239" i="13"/>
  <c r="BG239" i="13"/>
  <c r="BF239" i="13"/>
  <c r="T239" i="13"/>
  <c r="R239" i="13"/>
  <c r="P239" i="13"/>
  <c r="BI238" i="13"/>
  <c r="BH238" i="13"/>
  <c r="BG238" i="13"/>
  <c r="BF238" i="13"/>
  <c r="T238" i="13"/>
  <c r="R238" i="13"/>
  <c r="P238" i="13"/>
  <c r="BI237" i="13"/>
  <c r="BH237" i="13"/>
  <c r="BG237" i="13"/>
  <c r="BF237" i="13"/>
  <c r="T237" i="13"/>
  <c r="R237" i="13"/>
  <c r="P237" i="13"/>
  <c r="BI235" i="13"/>
  <c r="BH235" i="13"/>
  <c r="BG235" i="13"/>
  <c r="BF235" i="13"/>
  <c r="T235" i="13"/>
  <c r="R235" i="13"/>
  <c r="P235" i="13"/>
  <c r="BI234" i="13"/>
  <c r="BH234" i="13"/>
  <c r="BG234" i="13"/>
  <c r="BF234" i="13"/>
  <c r="T234" i="13"/>
  <c r="R234" i="13"/>
  <c r="P234" i="13"/>
  <c r="BI233" i="13"/>
  <c r="BH233" i="13"/>
  <c r="BG233" i="13"/>
  <c r="BF233" i="13"/>
  <c r="T233" i="13"/>
  <c r="R233" i="13"/>
  <c r="P233" i="13"/>
  <c r="BI231" i="13"/>
  <c r="BH231" i="13"/>
  <c r="BG231" i="13"/>
  <c r="BF231" i="13"/>
  <c r="T231" i="13"/>
  <c r="R231" i="13"/>
  <c r="P231" i="13"/>
  <c r="BI230" i="13"/>
  <c r="BH230" i="13"/>
  <c r="BG230" i="13"/>
  <c r="BF230" i="13"/>
  <c r="T230" i="13"/>
  <c r="R230" i="13"/>
  <c r="P230" i="13"/>
  <c r="BI229" i="13"/>
  <c r="BH229" i="13"/>
  <c r="BG229" i="13"/>
  <c r="BF229" i="13"/>
  <c r="T229" i="13"/>
  <c r="R229" i="13"/>
  <c r="P229" i="13"/>
  <c r="BI227" i="13"/>
  <c r="BH227" i="13"/>
  <c r="BG227" i="13"/>
  <c r="BF227" i="13"/>
  <c r="T227" i="13"/>
  <c r="R227" i="13"/>
  <c r="P227" i="13"/>
  <c r="BI226" i="13"/>
  <c r="BH226" i="13"/>
  <c r="BG226" i="13"/>
  <c r="BF226" i="13"/>
  <c r="T226" i="13"/>
  <c r="R226" i="13"/>
  <c r="P226" i="13"/>
  <c r="BI224" i="13"/>
  <c r="BH224" i="13"/>
  <c r="BG224" i="13"/>
  <c r="BF224" i="13"/>
  <c r="T224" i="13"/>
  <c r="R224" i="13"/>
  <c r="P224" i="13"/>
  <c r="BI222" i="13"/>
  <c r="BH222" i="13"/>
  <c r="BG222" i="13"/>
  <c r="BF222" i="13"/>
  <c r="T222" i="13"/>
  <c r="R222" i="13"/>
  <c r="P222" i="13"/>
  <c r="BI220" i="13"/>
  <c r="BH220" i="13"/>
  <c r="BG220" i="13"/>
  <c r="BF220" i="13"/>
  <c r="T220" i="13"/>
  <c r="R220" i="13"/>
  <c r="P220" i="13"/>
  <c r="BI219" i="13"/>
  <c r="BH219" i="13"/>
  <c r="BG219" i="13"/>
  <c r="BF219" i="13"/>
  <c r="T219" i="13"/>
  <c r="R219" i="13"/>
  <c r="P219" i="13"/>
  <c r="BI216" i="13"/>
  <c r="BH216" i="13"/>
  <c r="BG216" i="13"/>
  <c r="BF216" i="13"/>
  <c r="T216" i="13"/>
  <c r="R216" i="13"/>
  <c r="P216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2" i="13"/>
  <c r="BH202" i="13"/>
  <c r="BG202" i="13"/>
  <c r="BF202" i="13"/>
  <c r="T202" i="13"/>
  <c r="R202" i="13"/>
  <c r="P202" i="13"/>
  <c r="BI200" i="13"/>
  <c r="BH200" i="13"/>
  <c r="BG200" i="13"/>
  <c r="BF200" i="13"/>
  <c r="T200" i="13"/>
  <c r="R200" i="13"/>
  <c r="P200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3" i="13"/>
  <c r="BH193" i="13"/>
  <c r="BG193" i="13"/>
  <c r="BF193" i="13"/>
  <c r="T193" i="13"/>
  <c r="R193" i="13"/>
  <c r="P193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T183" i="13"/>
  <c r="R184" i="13"/>
  <c r="R183" i="13"/>
  <c r="P184" i="13"/>
  <c r="P183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79" i="13"/>
  <c r="BH179" i="13"/>
  <c r="BG179" i="13"/>
  <c r="BF179" i="13"/>
  <c r="T179" i="13"/>
  <c r="R179" i="13"/>
  <c r="P179" i="13"/>
  <c r="BI178" i="13"/>
  <c r="BH178" i="13"/>
  <c r="BG178" i="13"/>
  <c r="BF178" i="13"/>
  <c r="T178" i="13"/>
  <c r="R178" i="13"/>
  <c r="P178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2" i="13"/>
  <c r="BH172" i="13"/>
  <c r="BG172" i="13"/>
  <c r="BF172" i="13"/>
  <c r="T172" i="13"/>
  <c r="T171" i="13"/>
  <c r="R172" i="13"/>
  <c r="R171" i="13"/>
  <c r="P172" i="13"/>
  <c r="P171" i="13"/>
  <c r="BI170" i="13"/>
  <c r="BH170" i="13"/>
  <c r="BG170" i="13"/>
  <c r="BF170" i="13"/>
  <c r="T170" i="13"/>
  <c r="R170" i="13"/>
  <c r="P170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F126" i="13"/>
  <c r="E124" i="13"/>
  <c r="F89" i="13"/>
  <c r="E87" i="13"/>
  <c r="J24" i="13"/>
  <c r="E24" i="13"/>
  <c r="J129" i="13"/>
  <c r="J23" i="13"/>
  <c r="J21" i="13"/>
  <c r="E21" i="13"/>
  <c r="J128" i="13"/>
  <c r="J20" i="13"/>
  <c r="J18" i="13"/>
  <c r="E18" i="13"/>
  <c r="F92" i="13"/>
  <c r="J17" i="13"/>
  <c r="J15" i="13"/>
  <c r="E15" i="13"/>
  <c r="F91" i="13"/>
  <c r="J14" i="13"/>
  <c r="J12" i="13"/>
  <c r="J126" i="13"/>
  <c r="E7" i="13"/>
  <c r="E85" i="13" s="1"/>
  <c r="J37" i="12"/>
  <c r="J36" i="12"/>
  <c r="AY105" i="1"/>
  <c r="J35" i="12"/>
  <c r="AX105" i="1"/>
  <c r="BI320" i="12"/>
  <c r="BH320" i="12"/>
  <c r="BG320" i="12"/>
  <c r="BF320" i="12"/>
  <c r="T320" i="12"/>
  <c r="R320" i="12"/>
  <c r="P320" i="12"/>
  <c r="P307" i="12"/>
  <c r="BI310" i="12"/>
  <c r="BH310" i="12"/>
  <c r="BG310" i="12"/>
  <c r="BF310" i="12"/>
  <c r="T310" i="12"/>
  <c r="R310" i="12"/>
  <c r="P310" i="12"/>
  <c r="BI309" i="12"/>
  <c r="BH309" i="12"/>
  <c r="BG309" i="12"/>
  <c r="BF309" i="12"/>
  <c r="T309" i="12"/>
  <c r="T307" i="12" s="1"/>
  <c r="R309" i="12"/>
  <c r="P309" i="12"/>
  <c r="BI308" i="12"/>
  <c r="BH308" i="12"/>
  <c r="BG308" i="12"/>
  <c r="BF308" i="12"/>
  <c r="T308" i="12"/>
  <c r="R308" i="12"/>
  <c r="R307" i="12" s="1"/>
  <c r="P308" i="12"/>
  <c r="BI306" i="12"/>
  <c r="BH306" i="12"/>
  <c r="BG306" i="12"/>
  <c r="BF306" i="12"/>
  <c r="T306" i="12"/>
  <c r="R306" i="12"/>
  <c r="P306" i="12"/>
  <c r="BI305" i="12"/>
  <c r="BH305" i="12"/>
  <c r="BG305" i="12"/>
  <c r="BF305" i="12"/>
  <c r="T305" i="12"/>
  <c r="R305" i="12"/>
  <c r="P305" i="12"/>
  <c r="BI303" i="12"/>
  <c r="BH303" i="12"/>
  <c r="BG303" i="12"/>
  <c r="BF303" i="12"/>
  <c r="T303" i="12"/>
  <c r="R303" i="12"/>
  <c r="P303" i="12"/>
  <c r="BI302" i="12"/>
  <c r="BH302" i="12"/>
  <c r="BG302" i="12"/>
  <c r="BF302" i="12"/>
  <c r="T302" i="12"/>
  <c r="R302" i="12"/>
  <c r="P302" i="12"/>
  <c r="BI301" i="12"/>
  <c r="BH301" i="12"/>
  <c r="BG301" i="12"/>
  <c r="BF301" i="12"/>
  <c r="T301" i="12"/>
  <c r="R301" i="12"/>
  <c r="P301" i="12"/>
  <c r="BI300" i="12"/>
  <c r="BH300" i="12"/>
  <c r="BG300" i="12"/>
  <c r="BF300" i="12"/>
  <c r="T300" i="12"/>
  <c r="R300" i="12"/>
  <c r="P300" i="12"/>
  <c r="BI298" i="12"/>
  <c r="BH298" i="12"/>
  <c r="BG298" i="12"/>
  <c r="BF298" i="12"/>
  <c r="T298" i="12"/>
  <c r="R298" i="12"/>
  <c r="P298" i="12"/>
  <c r="BI296" i="12"/>
  <c r="BH296" i="12"/>
  <c r="BG296" i="12"/>
  <c r="BF296" i="12"/>
  <c r="T296" i="12"/>
  <c r="R296" i="12"/>
  <c r="P296" i="12"/>
  <c r="BI295" i="12"/>
  <c r="BH295" i="12"/>
  <c r="BG295" i="12"/>
  <c r="BF295" i="12"/>
  <c r="T295" i="12"/>
  <c r="R295" i="12"/>
  <c r="P295" i="12"/>
  <c r="BI294" i="12"/>
  <c r="BH294" i="12"/>
  <c r="BG294" i="12"/>
  <c r="BF294" i="12"/>
  <c r="T294" i="12"/>
  <c r="R294" i="12"/>
  <c r="P294" i="12"/>
  <c r="BI293" i="12"/>
  <c r="BH293" i="12"/>
  <c r="BG293" i="12"/>
  <c r="BF293" i="12"/>
  <c r="T293" i="12"/>
  <c r="R293" i="12"/>
  <c r="P293" i="12"/>
  <c r="BI291" i="12"/>
  <c r="BH291" i="12"/>
  <c r="BG291" i="12"/>
  <c r="BF291" i="12"/>
  <c r="T291" i="12"/>
  <c r="R291" i="12"/>
  <c r="P291" i="12"/>
  <c r="BI290" i="12"/>
  <c r="BH290" i="12"/>
  <c r="BG290" i="12"/>
  <c r="BF290" i="12"/>
  <c r="T290" i="12"/>
  <c r="R290" i="12"/>
  <c r="P290" i="12"/>
  <c r="BI287" i="12"/>
  <c r="BH287" i="12"/>
  <c r="BG287" i="12"/>
  <c r="BF287" i="12"/>
  <c r="T287" i="12"/>
  <c r="R287" i="12"/>
  <c r="P287" i="12"/>
  <c r="BI285" i="12"/>
  <c r="BH285" i="12"/>
  <c r="BG285" i="12"/>
  <c r="BF285" i="12"/>
  <c r="T285" i="12"/>
  <c r="R285" i="12"/>
  <c r="P285" i="12"/>
  <c r="BI283" i="12"/>
  <c r="BH283" i="12"/>
  <c r="BG283" i="12"/>
  <c r="BF283" i="12"/>
  <c r="T283" i="12"/>
  <c r="R283" i="12"/>
  <c r="P283" i="12"/>
  <c r="BI282" i="12"/>
  <c r="BH282" i="12"/>
  <c r="BG282" i="12"/>
  <c r="BF282" i="12"/>
  <c r="T282" i="12"/>
  <c r="R282" i="12"/>
  <c r="P282" i="12"/>
  <c r="BI280" i="12"/>
  <c r="BH280" i="12"/>
  <c r="BG280" i="12"/>
  <c r="BF280" i="12"/>
  <c r="T280" i="12"/>
  <c r="R280" i="12"/>
  <c r="P280" i="12"/>
  <c r="BI279" i="12"/>
  <c r="BH279" i="12"/>
  <c r="BG279" i="12"/>
  <c r="BF279" i="12"/>
  <c r="T279" i="12"/>
  <c r="R279" i="12"/>
  <c r="P279" i="12"/>
  <c r="BI277" i="12"/>
  <c r="BH277" i="12"/>
  <c r="BG277" i="12"/>
  <c r="BF277" i="12"/>
  <c r="T277" i="12"/>
  <c r="R277" i="12"/>
  <c r="P277" i="12"/>
  <c r="BI275" i="12"/>
  <c r="BH275" i="12"/>
  <c r="BG275" i="12"/>
  <c r="BF275" i="12"/>
  <c r="T275" i="12"/>
  <c r="R275" i="12"/>
  <c r="P275" i="12"/>
  <c r="BI274" i="12"/>
  <c r="BH274" i="12"/>
  <c r="BG274" i="12"/>
  <c r="BF274" i="12"/>
  <c r="T274" i="12"/>
  <c r="R274" i="12"/>
  <c r="P274" i="12"/>
  <c r="BI273" i="12"/>
  <c r="BH273" i="12"/>
  <c r="BG273" i="12"/>
  <c r="BF273" i="12"/>
  <c r="T273" i="12"/>
  <c r="R273" i="12"/>
  <c r="P273" i="12"/>
  <c r="BI269" i="12"/>
  <c r="BH269" i="12"/>
  <c r="BG269" i="12"/>
  <c r="BF269" i="12"/>
  <c r="T269" i="12"/>
  <c r="R269" i="12"/>
  <c r="P269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5" i="12"/>
  <c r="BH265" i="12"/>
  <c r="BG265" i="12"/>
  <c r="BF265" i="12"/>
  <c r="T265" i="12"/>
  <c r="R265" i="12"/>
  <c r="P265" i="12"/>
  <c r="BI264" i="12"/>
  <c r="BH264" i="12"/>
  <c r="BG264" i="12"/>
  <c r="BF264" i="12"/>
  <c r="T264" i="12"/>
  <c r="R264" i="12"/>
  <c r="P264" i="12"/>
  <c r="BI263" i="12"/>
  <c r="BH263" i="12"/>
  <c r="BG263" i="12"/>
  <c r="BF263" i="12"/>
  <c r="T263" i="12"/>
  <c r="R263" i="12"/>
  <c r="P263" i="12"/>
  <c r="BI261" i="12"/>
  <c r="BH261" i="12"/>
  <c r="BG261" i="12"/>
  <c r="BF261" i="12"/>
  <c r="T261" i="12"/>
  <c r="R261" i="12"/>
  <c r="P261" i="12"/>
  <c r="BI260" i="12"/>
  <c r="BH260" i="12"/>
  <c r="BG260" i="12"/>
  <c r="BF260" i="12"/>
  <c r="T260" i="12"/>
  <c r="R260" i="12"/>
  <c r="P260" i="12"/>
  <c r="BI259" i="12"/>
  <c r="BH259" i="12"/>
  <c r="BG259" i="12"/>
  <c r="BF259" i="12"/>
  <c r="T259" i="12"/>
  <c r="R259" i="12"/>
  <c r="P259" i="12"/>
  <c r="BI258" i="12"/>
  <c r="BH258" i="12"/>
  <c r="BG258" i="12"/>
  <c r="BF258" i="12"/>
  <c r="T258" i="12"/>
  <c r="R258" i="12"/>
  <c r="P258" i="12"/>
  <c r="BI256" i="12"/>
  <c r="BH256" i="12"/>
  <c r="BG256" i="12"/>
  <c r="BF256" i="12"/>
  <c r="T256" i="12"/>
  <c r="R256" i="12"/>
  <c r="P256" i="12"/>
  <c r="BI254" i="12"/>
  <c r="BH254" i="12"/>
  <c r="BG254" i="12"/>
  <c r="BF254" i="12"/>
  <c r="T254" i="12"/>
  <c r="R254" i="12"/>
  <c r="P254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4" i="12"/>
  <c r="BH244" i="12"/>
  <c r="BG244" i="12"/>
  <c r="BF244" i="12"/>
  <c r="T244" i="12"/>
  <c r="R244" i="12"/>
  <c r="P244" i="12"/>
  <c r="BI242" i="12"/>
  <c r="BH242" i="12"/>
  <c r="BG242" i="12"/>
  <c r="BF242" i="12"/>
  <c r="T242" i="12"/>
  <c r="R242" i="12"/>
  <c r="P242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6" i="12"/>
  <c r="BH226" i="12"/>
  <c r="BG226" i="12"/>
  <c r="BF226" i="12"/>
  <c r="T226" i="12"/>
  <c r="R226" i="12"/>
  <c r="P226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1" i="12"/>
  <c r="BH221" i="12"/>
  <c r="BG221" i="12"/>
  <c r="BF221" i="12"/>
  <c r="T221" i="12"/>
  <c r="R221" i="12"/>
  <c r="P221" i="12"/>
  <c r="BI218" i="12"/>
  <c r="BH218" i="12"/>
  <c r="BG218" i="12"/>
  <c r="BF218" i="12"/>
  <c r="T218" i="12"/>
  <c r="R218" i="12"/>
  <c r="P218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09" i="12"/>
  <c r="BH209" i="12"/>
  <c r="BG209" i="12"/>
  <c r="BF209" i="12"/>
  <c r="T209" i="12"/>
  <c r="T208" i="12"/>
  <c r="R209" i="12"/>
  <c r="R208" i="12"/>
  <c r="P209" i="12"/>
  <c r="P208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2" i="12"/>
  <c r="BH202" i="12"/>
  <c r="BG202" i="12"/>
  <c r="BF202" i="12"/>
  <c r="T202" i="12"/>
  <c r="T201" i="12"/>
  <c r="R202" i="12"/>
  <c r="R201" i="12"/>
  <c r="P202" i="12"/>
  <c r="P201" i="12"/>
  <c r="BI198" i="12"/>
  <c r="BH198" i="12"/>
  <c r="BG198" i="12"/>
  <c r="BF198" i="12"/>
  <c r="T198" i="12"/>
  <c r="T197" i="12"/>
  <c r="R198" i="12"/>
  <c r="R197" i="12"/>
  <c r="P198" i="12"/>
  <c r="P197" i="12"/>
  <c r="BI195" i="12"/>
  <c r="BH195" i="12"/>
  <c r="BG195" i="12"/>
  <c r="BF195" i="12"/>
  <c r="T195" i="12"/>
  <c r="T194" i="12"/>
  <c r="R195" i="12"/>
  <c r="R194" i="12"/>
  <c r="P195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0" i="12"/>
  <c r="BH190" i="12"/>
  <c r="BG190" i="12"/>
  <c r="BF190" i="12"/>
  <c r="T190" i="12"/>
  <c r="R190" i="12"/>
  <c r="P190" i="12"/>
  <c r="BI189" i="12"/>
  <c r="BH189" i="12"/>
  <c r="BG189" i="12"/>
  <c r="BF189" i="12"/>
  <c r="T189" i="12"/>
  <c r="R189" i="12"/>
  <c r="P189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3" i="12"/>
  <c r="BH183" i="12"/>
  <c r="BG183" i="12"/>
  <c r="BF183" i="12"/>
  <c r="T183" i="12"/>
  <c r="T182" i="12"/>
  <c r="R183" i="12"/>
  <c r="R182" i="12"/>
  <c r="P183" i="12"/>
  <c r="P182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F132" i="12"/>
  <c r="E130" i="12"/>
  <c r="F89" i="12"/>
  <c r="E87" i="12"/>
  <c r="J24" i="12"/>
  <c r="E24" i="12"/>
  <c r="J135" i="12"/>
  <c r="J23" i="12"/>
  <c r="J21" i="12"/>
  <c r="E21" i="12"/>
  <c r="J91" i="12"/>
  <c r="J20" i="12"/>
  <c r="J18" i="12"/>
  <c r="E18" i="12"/>
  <c r="F135" i="12"/>
  <c r="J17" i="12"/>
  <c r="J15" i="12"/>
  <c r="E15" i="12"/>
  <c r="F134" i="12"/>
  <c r="J14" i="12"/>
  <c r="J12" i="12"/>
  <c r="J132" i="12" s="1"/>
  <c r="E7" i="12"/>
  <c r="E128" i="12"/>
  <c r="J37" i="11"/>
  <c r="J36" i="11"/>
  <c r="AY104" i="1"/>
  <c r="J35" i="11"/>
  <c r="AX104" i="1"/>
  <c r="BI274" i="11"/>
  <c r="BH274" i="11"/>
  <c r="BG274" i="11"/>
  <c r="BF274" i="11"/>
  <c r="T274" i="11"/>
  <c r="R274" i="11"/>
  <c r="P274" i="11"/>
  <c r="BI266" i="11"/>
  <c r="BH266" i="11"/>
  <c r="BG266" i="11"/>
  <c r="BF266" i="11"/>
  <c r="T266" i="11"/>
  <c r="R266" i="11"/>
  <c r="P266" i="11"/>
  <c r="BI265" i="11"/>
  <c r="BH265" i="11"/>
  <c r="BG265" i="11"/>
  <c r="BF265" i="11"/>
  <c r="T265" i="11"/>
  <c r="R265" i="11"/>
  <c r="P265" i="11"/>
  <c r="BI264" i="11"/>
  <c r="BH264" i="11"/>
  <c r="BG264" i="11"/>
  <c r="BF264" i="11"/>
  <c r="T264" i="11"/>
  <c r="R264" i="11"/>
  <c r="P264" i="11"/>
  <c r="BI262" i="11"/>
  <c r="BH262" i="11"/>
  <c r="BG262" i="11"/>
  <c r="BF262" i="11"/>
  <c r="T262" i="11"/>
  <c r="R262" i="11"/>
  <c r="P262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8" i="11"/>
  <c r="BH258" i="11"/>
  <c r="BG258" i="11"/>
  <c r="BF258" i="11"/>
  <c r="T258" i="11"/>
  <c r="R258" i="11"/>
  <c r="P258" i="1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3" i="11"/>
  <c r="BH253" i="11"/>
  <c r="BG253" i="11"/>
  <c r="BF253" i="11"/>
  <c r="T253" i="11"/>
  <c r="R253" i="11"/>
  <c r="P253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37" i="11"/>
  <c r="BH237" i="11"/>
  <c r="BG237" i="11"/>
  <c r="BF237" i="11"/>
  <c r="T237" i="11"/>
  <c r="R237" i="11"/>
  <c r="P237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19" i="11"/>
  <c r="BH219" i="11"/>
  <c r="BG219" i="11"/>
  <c r="BF219" i="11"/>
  <c r="T219" i="11"/>
  <c r="R219" i="11"/>
  <c r="P219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7" i="11"/>
  <c r="BH207" i="11"/>
  <c r="BG207" i="11"/>
  <c r="BF207" i="11"/>
  <c r="T207" i="11"/>
  <c r="T206" i="11" s="1"/>
  <c r="R207" i="11"/>
  <c r="R206" i="11"/>
  <c r="P207" i="11"/>
  <c r="P206" i="11" s="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0" i="11"/>
  <c r="BH200" i="11"/>
  <c r="BG200" i="11"/>
  <c r="BF200" i="11"/>
  <c r="T200" i="11"/>
  <c r="T199" i="11" s="1"/>
  <c r="R200" i="11"/>
  <c r="R199" i="11"/>
  <c r="P200" i="11"/>
  <c r="P199" i="11" s="1"/>
  <c r="BI196" i="11"/>
  <c r="BH196" i="11"/>
  <c r="BG196" i="11"/>
  <c r="BF196" i="11"/>
  <c r="T196" i="11"/>
  <c r="T195" i="11"/>
  <c r="R196" i="11"/>
  <c r="R195" i="11" s="1"/>
  <c r="P196" i="11"/>
  <c r="P195" i="11"/>
  <c r="BI193" i="11"/>
  <c r="BH193" i="11"/>
  <c r="BG193" i="11"/>
  <c r="BF193" i="11"/>
  <c r="T193" i="11"/>
  <c r="T192" i="11" s="1"/>
  <c r="R193" i="11"/>
  <c r="R192" i="11"/>
  <c r="P193" i="11"/>
  <c r="P192" i="11" s="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1" i="11"/>
  <c r="BH181" i="11"/>
  <c r="BG181" i="11"/>
  <c r="BF181" i="11"/>
  <c r="T181" i="11"/>
  <c r="T180" i="11" s="1"/>
  <c r="R181" i="11"/>
  <c r="R180" i="11"/>
  <c r="P181" i="11"/>
  <c r="P180" i="11" s="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F130" i="11"/>
  <c r="E128" i="11"/>
  <c r="F89" i="11"/>
  <c r="E87" i="11"/>
  <c r="J24" i="11"/>
  <c r="E24" i="11"/>
  <c r="J133" i="11"/>
  <c r="J23" i="11"/>
  <c r="J21" i="11"/>
  <c r="E21" i="11"/>
  <c r="J91" i="11"/>
  <c r="J20" i="11"/>
  <c r="J18" i="11"/>
  <c r="E18" i="11"/>
  <c r="F133" i="11"/>
  <c r="J17" i="11"/>
  <c r="J15" i="11"/>
  <c r="E15" i="11"/>
  <c r="F91" i="11"/>
  <c r="J14" i="11"/>
  <c r="J12" i="11"/>
  <c r="J89" i="11" s="1"/>
  <c r="E7" i="11"/>
  <c r="E85" i="11"/>
  <c r="J37" i="10"/>
  <c r="J36" i="10"/>
  <c r="AY103" i="1"/>
  <c r="J35" i="10"/>
  <c r="AX103" i="1" s="1"/>
  <c r="BI260" i="10"/>
  <c r="BH260" i="10"/>
  <c r="BG260" i="10"/>
  <c r="BF260" i="10"/>
  <c r="T260" i="10"/>
  <c r="R260" i="10"/>
  <c r="P260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3" i="10"/>
  <c r="BH223" i="10"/>
  <c r="BG223" i="10"/>
  <c r="BF223" i="10"/>
  <c r="T223" i="10"/>
  <c r="R223" i="10"/>
  <c r="P223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3" i="10"/>
  <c r="BH193" i="10"/>
  <c r="BG193" i="10"/>
  <c r="BF193" i="10"/>
  <c r="T193" i="10"/>
  <c r="T192" i="10"/>
  <c r="R193" i="10"/>
  <c r="R192" i="10"/>
  <c r="P193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78" i="10"/>
  <c r="BH178" i="10"/>
  <c r="BG178" i="10"/>
  <c r="BF178" i="10"/>
  <c r="T178" i="10"/>
  <c r="T177" i="10"/>
  <c r="R178" i="10"/>
  <c r="R177" i="10"/>
  <c r="P178" i="10"/>
  <c r="P177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F127" i="10"/>
  <c r="E125" i="10"/>
  <c r="F89" i="10"/>
  <c r="E87" i="10"/>
  <c r="J24" i="10"/>
  <c r="E24" i="10"/>
  <c r="J130" i="10"/>
  <c r="J23" i="10"/>
  <c r="J21" i="10"/>
  <c r="E21" i="10"/>
  <c r="J129" i="10"/>
  <c r="J20" i="10"/>
  <c r="J18" i="10"/>
  <c r="E18" i="10"/>
  <c r="F130" i="10"/>
  <c r="J17" i="10"/>
  <c r="J15" i="10"/>
  <c r="E15" i="10"/>
  <c r="F91" i="10"/>
  <c r="J14" i="10"/>
  <c r="J12" i="10"/>
  <c r="J127" i="10" s="1"/>
  <c r="E7" i="10"/>
  <c r="E85" i="10"/>
  <c r="J37" i="9"/>
  <c r="J36" i="9"/>
  <c r="AY102" i="1"/>
  <c r="J35" i="9"/>
  <c r="AX102" i="1"/>
  <c r="BI258" i="9"/>
  <c r="BH258" i="9"/>
  <c r="BG258" i="9"/>
  <c r="BF258" i="9"/>
  <c r="T258" i="9"/>
  <c r="R258" i="9"/>
  <c r="P258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1" i="9"/>
  <c r="BH221" i="9"/>
  <c r="BG221" i="9"/>
  <c r="BF221" i="9"/>
  <c r="T221" i="9"/>
  <c r="R221" i="9"/>
  <c r="P221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T192" i="9"/>
  <c r="R193" i="9"/>
  <c r="R192" i="9"/>
  <c r="P193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78" i="9"/>
  <c r="BH178" i="9"/>
  <c r="BG178" i="9"/>
  <c r="BF178" i="9"/>
  <c r="T178" i="9"/>
  <c r="T177" i="9"/>
  <c r="R178" i="9"/>
  <c r="R177" i="9"/>
  <c r="P178" i="9"/>
  <c r="P177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F127" i="9"/>
  <c r="E125" i="9"/>
  <c r="F89" i="9"/>
  <c r="E87" i="9"/>
  <c r="J24" i="9"/>
  <c r="E24" i="9"/>
  <c r="J130" i="9"/>
  <c r="J23" i="9"/>
  <c r="J21" i="9"/>
  <c r="E21" i="9"/>
  <c r="J129" i="9"/>
  <c r="J20" i="9"/>
  <c r="J18" i="9"/>
  <c r="E18" i="9"/>
  <c r="F92" i="9"/>
  <c r="J17" i="9"/>
  <c r="J15" i="9"/>
  <c r="E15" i="9"/>
  <c r="F129" i="9"/>
  <c r="J14" i="9"/>
  <c r="J12" i="9"/>
  <c r="J127" i="9" s="1"/>
  <c r="E7" i="9"/>
  <c r="E85" i="9"/>
  <c r="J37" i="8"/>
  <c r="J36" i="8"/>
  <c r="AY101" i="1"/>
  <c r="J35" i="8"/>
  <c r="AX101" i="1"/>
  <c r="BI258" i="8"/>
  <c r="BH258" i="8"/>
  <c r="BG258" i="8"/>
  <c r="BF258" i="8"/>
  <c r="T258" i="8"/>
  <c r="R258" i="8"/>
  <c r="P258" i="8"/>
  <c r="BI250" i="8"/>
  <c r="BH250" i="8"/>
  <c r="BG250" i="8"/>
  <c r="BF250" i="8"/>
  <c r="T250" i="8"/>
  <c r="R250" i="8"/>
  <c r="P250" i="8"/>
  <c r="BI249" i="8"/>
  <c r="BH249" i="8"/>
  <c r="BG249" i="8"/>
  <c r="BF249" i="8"/>
  <c r="T249" i="8"/>
  <c r="R249" i="8"/>
  <c r="P249" i="8"/>
  <c r="BI248" i="8"/>
  <c r="BH248" i="8"/>
  <c r="BG248" i="8"/>
  <c r="BF248" i="8"/>
  <c r="T248" i="8"/>
  <c r="R248" i="8"/>
  <c r="P248" i="8"/>
  <c r="BI246" i="8"/>
  <c r="BH246" i="8"/>
  <c r="BG246" i="8"/>
  <c r="BF246" i="8"/>
  <c r="T246" i="8"/>
  <c r="R246" i="8"/>
  <c r="P246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7" i="8"/>
  <c r="BH237" i="8"/>
  <c r="BG237" i="8"/>
  <c r="BF237" i="8"/>
  <c r="T237" i="8"/>
  <c r="R237" i="8"/>
  <c r="P237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6" i="8"/>
  <c r="BH226" i="8"/>
  <c r="BG226" i="8"/>
  <c r="BF226" i="8"/>
  <c r="T226" i="8"/>
  <c r="R226" i="8"/>
  <c r="P226" i="8"/>
  <c r="BI225" i="8"/>
  <c r="BH225" i="8"/>
  <c r="BG225" i="8"/>
  <c r="BF225" i="8"/>
  <c r="T225" i="8"/>
  <c r="R225" i="8"/>
  <c r="P225" i="8"/>
  <c r="BI221" i="8"/>
  <c r="BH221" i="8"/>
  <c r="BG221" i="8"/>
  <c r="BF221" i="8"/>
  <c r="T221" i="8"/>
  <c r="R221" i="8"/>
  <c r="P221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3" i="8"/>
  <c r="BH203" i="8"/>
  <c r="BG203" i="8"/>
  <c r="BF203" i="8"/>
  <c r="T203" i="8"/>
  <c r="R203" i="8"/>
  <c r="P203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T192" i="8"/>
  <c r="R193" i="8"/>
  <c r="R192" i="8"/>
  <c r="P193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78" i="8"/>
  <c r="BH178" i="8"/>
  <c r="BG178" i="8"/>
  <c r="BF178" i="8"/>
  <c r="T178" i="8"/>
  <c r="T177" i="8"/>
  <c r="R178" i="8"/>
  <c r="R177" i="8"/>
  <c r="P178" i="8"/>
  <c r="P177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2" i="8"/>
  <c r="BH162" i="8"/>
  <c r="BG162" i="8"/>
  <c r="BF162" i="8"/>
  <c r="T162" i="8"/>
  <c r="R162" i="8"/>
  <c r="P162" i="8"/>
  <c r="BI160" i="8"/>
  <c r="BH160" i="8"/>
  <c r="BG160" i="8"/>
  <c r="BF160" i="8"/>
  <c r="T160" i="8"/>
  <c r="R160" i="8"/>
  <c r="P160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F127" i="8"/>
  <c r="E125" i="8"/>
  <c r="F89" i="8"/>
  <c r="E87" i="8"/>
  <c r="J24" i="8"/>
  <c r="E24" i="8"/>
  <c r="J92" i="8"/>
  <c r="J23" i="8"/>
  <c r="J21" i="8"/>
  <c r="E21" i="8"/>
  <c r="J129" i="8"/>
  <c r="J20" i="8"/>
  <c r="J18" i="8"/>
  <c r="E18" i="8"/>
  <c r="F92" i="8"/>
  <c r="J17" i="8"/>
  <c r="J15" i="8"/>
  <c r="E15" i="8"/>
  <c r="F91" i="8"/>
  <c r="J14" i="8"/>
  <c r="J12" i="8"/>
  <c r="J127" i="8" s="1"/>
  <c r="E7" i="8"/>
  <c r="E123" i="8" s="1"/>
  <c r="J37" i="7"/>
  <c r="J36" i="7"/>
  <c r="AY100" i="1"/>
  <c r="J35" i="7"/>
  <c r="AX100" i="1"/>
  <c r="BI320" i="7"/>
  <c r="BH320" i="7"/>
  <c r="BG320" i="7"/>
  <c r="BF320" i="7"/>
  <c r="T320" i="7"/>
  <c r="R320" i="7"/>
  <c r="P320" i="7"/>
  <c r="BI310" i="7"/>
  <c r="BH310" i="7"/>
  <c r="BG310" i="7"/>
  <c r="BF310" i="7"/>
  <c r="T310" i="7"/>
  <c r="R310" i="7"/>
  <c r="R307" i="7" s="1"/>
  <c r="P310" i="7"/>
  <c r="BI309" i="7"/>
  <c r="BH309" i="7"/>
  <c r="BG309" i="7"/>
  <c r="BF309" i="7"/>
  <c r="T309" i="7"/>
  <c r="T307" i="7" s="1"/>
  <c r="R309" i="7"/>
  <c r="P309" i="7"/>
  <c r="P307" i="7" s="1"/>
  <c r="BI308" i="7"/>
  <c r="BH308" i="7"/>
  <c r="BG308" i="7"/>
  <c r="BF308" i="7"/>
  <c r="T308" i="7"/>
  <c r="R308" i="7"/>
  <c r="P308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8" i="7"/>
  <c r="BH298" i="7"/>
  <c r="BG298" i="7"/>
  <c r="BF298" i="7"/>
  <c r="T298" i="7"/>
  <c r="R298" i="7"/>
  <c r="P298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7" i="7"/>
  <c r="BH287" i="7"/>
  <c r="BG287" i="7"/>
  <c r="BF287" i="7"/>
  <c r="T287" i="7"/>
  <c r="R287" i="7"/>
  <c r="P287" i="7"/>
  <c r="BI285" i="7"/>
  <c r="BH285" i="7"/>
  <c r="BG285" i="7"/>
  <c r="BF285" i="7"/>
  <c r="T285" i="7"/>
  <c r="R285" i="7"/>
  <c r="P285" i="7"/>
  <c r="BI283" i="7"/>
  <c r="BH283" i="7"/>
  <c r="BG283" i="7"/>
  <c r="BF283" i="7"/>
  <c r="T283" i="7"/>
  <c r="R283" i="7"/>
  <c r="P283" i="7"/>
  <c r="BI282" i="7"/>
  <c r="BH282" i="7"/>
  <c r="BG282" i="7"/>
  <c r="BF282" i="7"/>
  <c r="T282" i="7"/>
  <c r="R282" i="7"/>
  <c r="P282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69" i="7"/>
  <c r="BH269" i="7"/>
  <c r="BG269" i="7"/>
  <c r="BF269" i="7"/>
  <c r="T269" i="7"/>
  <c r="R269" i="7"/>
  <c r="P269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1" i="7"/>
  <c r="BH261" i="7"/>
  <c r="BG261" i="7"/>
  <c r="BF261" i="7"/>
  <c r="T261" i="7"/>
  <c r="R261" i="7"/>
  <c r="P261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28" i="7"/>
  <c r="BH228" i="7"/>
  <c r="BG228" i="7"/>
  <c r="BF228" i="7"/>
  <c r="T228" i="7"/>
  <c r="R228" i="7"/>
  <c r="P228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19" i="7"/>
  <c r="BH219" i="7"/>
  <c r="BG219" i="7"/>
  <c r="BF219" i="7"/>
  <c r="T219" i="7"/>
  <c r="R219" i="7"/>
  <c r="P219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T209" i="7"/>
  <c r="R210" i="7"/>
  <c r="R209" i="7"/>
  <c r="P210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3" i="7"/>
  <c r="BH203" i="7"/>
  <c r="BG203" i="7"/>
  <c r="BF203" i="7"/>
  <c r="T203" i="7"/>
  <c r="T202" i="7"/>
  <c r="R203" i="7"/>
  <c r="R202" i="7"/>
  <c r="P203" i="7"/>
  <c r="P202" i="7"/>
  <c r="BI199" i="7"/>
  <c r="BH199" i="7"/>
  <c r="BG199" i="7"/>
  <c r="BF199" i="7"/>
  <c r="T199" i="7"/>
  <c r="T198" i="7"/>
  <c r="R199" i="7"/>
  <c r="R198" i="7"/>
  <c r="P199" i="7"/>
  <c r="P198" i="7"/>
  <c r="BI196" i="7"/>
  <c r="BH196" i="7"/>
  <c r="BG196" i="7"/>
  <c r="BF196" i="7"/>
  <c r="T196" i="7"/>
  <c r="T195" i="7"/>
  <c r="R196" i="7"/>
  <c r="R195" i="7"/>
  <c r="P196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4" i="7"/>
  <c r="BH184" i="7"/>
  <c r="BG184" i="7"/>
  <c r="BF184" i="7"/>
  <c r="T184" i="7"/>
  <c r="T183" i="7"/>
  <c r="R184" i="7"/>
  <c r="R183" i="7"/>
  <c r="P184" i="7"/>
  <c r="P183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F132" i="7"/>
  <c r="E130" i="7"/>
  <c r="F89" i="7"/>
  <c r="E87" i="7"/>
  <c r="J24" i="7"/>
  <c r="E24" i="7"/>
  <c r="J135" i="7"/>
  <c r="J23" i="7"/>
  <c r="J21" i="7"/>
  <c r="E21" i="7"/>
  <c r="J91" i="7"/>
  <c r="J20" i="7"/>
  <c r="J18" i="7"/>
  <c r="E18" i="7"/>
  <c r="F135" i="7"/>
  <c r="J17" i="7"/>
  <c r="J15" i="7"/>
  <c r="E15" i="7"/>
  <c r="F134" i="7"/>
  <c r="J14" i="7"/>
  <c r="J12" i="7"/>
  <c r="J132" i="7"/>
  <c r="E7" i="7"/>
  <c r="E85" i="7" s="1"/>
  <c r="J37" i="6"/>
  <c r="J36" i="6"/>
  <c r="AY99" i="1"/>
  <c r="J35" i="6"/>
  <c r="AX99" i="1"/>
  <c r="BI316" i="6"/>
  <c r="BH316" i="6"/>
  <c r="BG316" i="6"/>
  <c r="BF316" i="6"/>
  <c r="T316" i="6"/>
  <c r="R316" i="6"/>
  <c r="P316" i="6"/>
  <c r="BI306" i="6"/>
  <c r="BH306" i="6"/>
  <c r="BG306" i="6"/>
  <c r="BF306" i="6"/>
  <c r="T306" i="6"/>
  <c r="R306" i="6"/>
  <c r="P306" i="6"/>
  <c r="BI305" i="6"/>
  <c r="BH305" i="6"/>
  <c r="BG305" i="6"/>
  <c r="BF305" i="6"/>
  <c r="T305" i="6"/>
  <c r="R305" i="6"/>
  <c r="P305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301" i="6"/>
  <c r="BH301" i="6"/>
  <c r="BG301" i="6"/>
  <c r="BF301" i="6"/>
  <c r="T301" i="6"/>
  <c r="R301" i="6"/>
  <c r="P301" i="6"/>
  <c r="BI299" i="6"/>
  <c r="BH299" i="6"/>
  <c r="BG299" i="6"/>
  <c r="BF299" i="6"/>
  <c r="T299" i="6"/>
  <c r="R299" i="6"/>
  <c r="P299" i="6"/>
  <c r="BI298" i="6"/>
  <c r="BH298" i="6"/>
  <c r="BG298" i="6"/>
  <c r="BF298" i="6"/>
  <c r="T298" i="6"/>
  <c r="R298" i="6"/>
  <c r="P298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6" i="6"/>
  <c r="BH276" i="6"/>
  <c r="BG276" i="6"/>
  <c r="BF276" i="6"/>
  <c r="T276" i="6"/>
  <c r="R276" i="6"/>
  <c r="P276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5" i="6"/>
  <c r="BH265" i="6"/>
  <c r="BG265" i="6"/>
  <c r="BF265" i="6"/>
  <c r="T265" i="6"/>
  <c r="R265" i="6"/>
  <c r="P265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4" i="6"/>
  <c r="BH224" i="6"/>
  <c r="BG224" i="6"/>
  <c r="BF224" i="6"/>
  <c r="T224" i="6"/>
  <c r="R224" i="6"/>
  <c r="P224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T208" i="6"/>
  <c r="R209" i="6"/>
  <c r="R208" i="6"/>
  <c r="P209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2" i="6"/>
  <c r="BH202" i="6"/>
  <c r="BG202" i="6"/>
  <c r="BF202" i="6"/>
  <c r="T202" i="6"/>
  <c r="T201" i="6"/>
  <c r="R202" i="6"/>
  <c r="R201" i="6"/>
  <c r="P202" i="6"/>
  <c r="P201" i="6"/>
  <c r="BI198" i="6"/>
  <c r="BH198" i="6"/>
  <c r="BG198" i="6"/>
  <c r="BF198" i="6"/>
  <c r="T198" i="6"/>
  <c r="T197" i="6"/>
  <c r="R198" i="6"/>
  <c r="R197" i="6"/>
  <c r="P198" i="6"/>
  <c r="P197" i="6"/>
  <c r="BI195" i="6"/>
  <c r="BH195" i="6"/>
  <c r="BG195" i="6"/>
  <c r="BF195" i="6"/>
  <c r="T195" i="6"/>
  <c r="T194" i="6"/>
  <c r="R195" i="6"/>
  <c r="R194" i="6"/>
  <c r="P195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T182" i="6"/>
  <c r="R183" i="6"/>
  <c r="R182" i="6"/>
  <c r="P183" i="6"/>
  <c r="P182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F132" i="6"/>
  <c r="E130" i="6"/>
  <c r="F89" i="6"/>
  <c r="E87" i="6"/>
  <c r="J24" i="6"/>
  <c r="E24" i="6"/>
  <c r="J92" i="6"/>
  <c r="J23" i="6"/>
  <c r="J21" i="6"/>
  <c r="E21" i="6"/>
  <c r="J91" i="6"/>
  <c r="J20" i="6"/>
  <c r="J18" i="6"/>
  <c r="E18" i="6"/>
  <c r="F135" i="6"/>
  <c r="J17" i="6"/>
  <c r="J15" i="6"/>
  <c r="E15" i="6"/>
  <c r="F134" i="6"/>
  <c r="J14" i="6"/>
  <c r="J12" i="6"/>
  <c r="J132" i="6" s="1"/>
  <c r="E7" i="6"/>
  <c r="E128" i="6" s="1"/>
  <c r="J37" i="5"/>
  <c r="J36" i="5"/>
  <c r="AY98" i="1"/>
  <c r="J35" i="5"/>
  <c r="AX98" i="1"/>
  <c r="BI318" i="5"/>
  <c r="BH318" i="5"/>
  <c r="BG318" i="5"/>
  <c r="BF318" i="5"/>
  <c r="T318" i="5"/>
  <c r="R318" i="5"/>
  <c r="P318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4" i="5"/>
  <c r="BH304" i="5"/>
  <c r="BG304" i="5"/>
  <c r="BF304" i="5"/>
  <c r="T304" i="5"/>
  <c r="R304" i="5"/>
  <c r="P304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4" i="5"/>
  <c r="BH294" i="5"/>
  <c r="BG294" i="5"/>
  <c r="BF294" i="5"/>
  <c r="T294" i="5"/>
  <c r="R294" i="5"/>
  <c r="P294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5" i="5"/>
  <c r="BH265" i="5"/>
  <c r="BG265" i="5"/>
  <c r="BF265" i="5"/>
  <c r="T265" i="5"/>
  <c r="R265" i="5"/>
  <c r="P265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T208" i="5"/>
  <c r="R209" i="5"/>
  <c r="R208" i="5"/>
  <c r="P209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2" i="5"/>
  <c r="BH202" i="5"/>
  <c r="BG202" i="5"/>
  <c r="BF202" i="5"/>
  <c r="T202" i="5"/>
  <c r="T201" i="5"/>
  <c r="R202" i="5"/>
  <c r="R201" i="5"/>
  <c r="P202" i="5"/>
  <c r="P201" i="5"/>
  <c r="BI198" i="5"/>
  <c r="BH198" i="5"/>
  <c r="BG198" i="5"/>
  <c r="BF198" i="5"/>
  <c r="T198" i="5"/>
  <c r="T197" i="5"/>
  <c r="R198" i="5"/>
  <c r="R197" i="5"/>
  <c r="P198" i="5"/>
  <c r="P197" i="5"/>
  <c r="BI195" i="5"/>
  <c r="BH195" i="5"/>
  <c r="BG195" i="5"/>
  <c r="BF195" i="5"/>
  <c r="T195" i="5"/>
  <c r="T194" i="5"/>
  <c r="R195" i="5"/>
  <c r="R194" i="5"/>
  <c r="P195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T182" i="5"/>
  <c r="R183" i="5"/>
  <c r="R182" i="5"/>
  <c r="P183" i="5"/>
  <c r="P182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F132" i="5"/>
  <c r="E130" i="5"/>
  <c r="F89" i="5"/>
  <c r="E87" i="5"/>
  <c r="J24" i="5"/>
  <c r="E24" i="5"/>
  <c r="J135" i="5"/>
  <c r="J23" i="5"/>
  <c r="J21" i="5"/>
  <c r="E21" i="5"/>
  <c r="J134" i="5"/>
  <c r="J20" i="5"/>
  <c r="J18" i="5"/>
  <c r="E18" i="5"/>
  <c r="F135" i="5"/>
  <c r="J17" i="5"/>
  <c r="J15" i="5"/>
  <c r="E15" i="5"/>
  <c r="F134" i="5"/>
  <c r="J14" i="5"/>
  <c r="J12" i="5"/>
  <c r="J89" i="5" s="1"/>
  <c r="E7" i="5"/>
  <c r="E128" i="5" s="1"/>
  <c r="J37" i="4"/>
  <c r="J36" i="4"/>
  <c r="AY97" i="1"/>
  <c r="J35" i="4"/>
  <c r="AX97" i="1"/>
  <c r="BI260" i="4"/>
  <c r="BH260" i="4"/>
  <c r="BG260" i="4"/>
  <c r="BF260" i="4"/>
  <c r="T260" i="4"/>
  <c r="R260" i="4"/>
  <c r="P260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1" i="4"/>
  <c r="BH231" i="4"/>
  <c r="BG231" i="4"/>
  <c r="BF231" i="4"/>
  <c r="T231" i="4"/>
  <c r="R231" i="4"/>
  <c r="P231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T193" i="4"/>
  <c r="R194" i="4"/>
  <c r="R193" i="4"/>
  <c r="P194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T178" i="4"/>
  <c r="R179" i="4"/>
  <c r="R178" i="4"/>
  <c r="P179" i="4"/>
  <c r="P178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F127" i="4"/>
  <c r="E125" i="4"/>
  <c r="F89" i="4"/>
  <c r="E87" i="4"/>
  <c r="J24" i="4"/>
  <c r="E24" i="4"/>
  <c r="J130" i="4"/>
  <c r="J23" i="4"/>
  <c r="J21" i="4"/>
  <c r="E21" i="4"/>
  <c r="J129" i="4"/>
  <c r="J20" i="4"/>
  <c r="J18" i="4"/>
  <c r="E18" i="4"/>
  <c r="F130" i="4"/>
  <c r="J17" i="4"/>
  <c r="J15" i="4"/>
  <c r="E15" i="4"/>
  <c r="F129" i="4"/>
  <c r="J14" i="4"/>
  <c r="J12" i="4"/>
  <c r="J127" i="4" s="1"/>
  <c r="E7" i="4"/>
  <c r="E85" i="4" s="1"/>
  <c r="J37" i="3"/>
  <c r="J36" i="3"/>
  <c r="AY96" i="1"/>
  <c r="J35" i="3"/>
  <c r="AX96" i="1"/>
  <c r="BI261" i="3"/>
  <c r="BH261" i="3"/>
  <c r="BG261" i="3"/>
  <c r="BF261" i="3"/>
  <c r="T261" i="3"/>
  <c r="R261" i="3"/>
  <c r="P261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T189" i="3"/>
  <c r="R190" i="3"/>
  <c r="R189" i="3"/>
  <c r="P190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T174" i="3"/>
  <c r="R175" i="3"/>
  <c r="R174" i="3"/>
  <c r="P175" i="3"/>
  <c r="P174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F127" i="3"/>
  <c r="E125" i="3"/>
  <c r="F89" i="3"/>
  <c r="E87" i="3"/>
  <c r="J24" i="3"/>
  <c r="E24" i="3"/>
  <c r="J92" i="3"/>
  <c r="J23" i="3"/>
  <c r="J21" i="3"/>
  <c r="E21" i="3"/>
  <c r="J91" i="3"/>
  <c r="J20" i="3"/>
  <c r="J18" i="3"/>
  <c r="E18" i="3"/>
  <c r="F92" i="3"/>
  <c r="J17" i="3"/>
  <c r="J15" i="3"/>
  <c r="E15" i="3"/>
  <c r="F129" i="3"/>
  <c r="J14" i="3"/>
  <c r="J12" i="3"/>
  <c r="J89" i="3" s="1"/>
  <c r="E7" i="3"/>
  <c r="E123" i="3" s="1"/>
  <c r="J37" i="2"/>
  <c r="J36" i="2"/>
  <c r="AY95" i="1"/>
  <c r="J35" i="2"/>
  <c r="AX95" i="1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T198" i="2" s="1"/>
  <c r="R199" i="2"/>
  <c r="R198" i="2" s="1"/>
  <c r="P199" i="2"/>
  <c r="P198" i="2" s="1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T191" i="2" s="1"/>
  <c r="R192" i="2"/>
  <c r="R191" i="2" s="1"/>
  <c r="P192" i="2"/>
  <c r="P191" i="2" s="1"/>
  <c r="BI188" i="2"/>
  <c r="BH188" i="2"/>
  <c r="BG188" i="2"/>
  <c r="BF188" i="2"/>
  <c r="T188" i="2"/>
  <c r="T187" i="2" s="1"/>
  <c r="R188" i="2"/>
  <c r="R187" i="2" s="1"/>
  <c r="P188" i="2"/>
  <c r="P187" i="2" s="1"/>
  <c r="BI185" i="2"/>
  <c r="BH185" i="2"/>
  <c r="BG185" i="2"/>
  <c r="BF185" i="2"/>
  <c r="T185" i="2"/>
  <c r="T184" i="2" s="1"/>
  <c r="R185" i="2"/>
  <c r="R184" i="2" s="1"/>
  <c r="P185" i="2"/>
  <c r="P184" i="2" s="1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T170" i="2" s="1"/>
  <c r="R171" i="2"/>
  <c r="R170" i="2" s="1"/>
  <c r="P171" i="2"/>
  <c r="P170" i="2" s="1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F132" i="2"/>
  <c r="E130" i="2"/>
  <c r="F89" i="2"/>
  <c r="E87" i="2"/>
  <c r="J24" i="2"/>
  <c r="E24" i="2"/>
  <c r="J92" i="2"/>
  <c r="J23" i="2"/>
  <c r="J21" i="2"/>
  <c r="E21" i="2"/>
  <c r="J91" i="2"/>
  <c r="J20" i="2"/>
  <c r="J18" i="2"/>
  <c r="E18" i="2"/>
  <c r="F135" i="2"/>
  <c r="J17" i="2"/>
  <c r="J15" i="2"/>
  <c r="E15" i="2"/>
  <c r="F134" i="2"/>
  <c r="J14" i="2"/>
  <c r="J12" i="2"/>
  <c r="J89" i="2" s="1"/>
  <c r="E7" i="2"/>
  <c r="E128" i="2" s="1"/>
  <c r="L90" i="1"/>
  <c r="AM90" i="1"/>
  <c r="AM89" i="1"/>
  <c r="L89" i="1"/>
  <c r="AM87" i="1"/>
  <c r="L87" i="1"/>
  <c r="L85" i="1"/>
  <c r="L84" i="1"/>
  <c r="J268" i="2"/>
  <c r="BK145" i="2"/>
  <c r="J236" i="2"/>
  <c r="BK274" i="2"/>
  <c r="J155" i="2"/>
  <c r="J240" i="2"/>
  <c r="BK292" i="2"/>
  <c r="J230" i="2"/>
  <c r="J285" i="2"/>
  <c r="BK203" i="2"/>
  <c r="BK287" i="2"/>
  <c r="BK169" i="2"/>
  <c r="J297" i="2"/>
  <c r="J274" i="2"/>
  <c r="BK214" i="2"/>
  <c r="BK306" i="2"/>
  <c r="J188" i="2"/>
  <c r="BK227" i="2"/>
  <c r="BK239" i="3"/>
  <c r="J155" i="3"/>
  <c r="BK231" i="3"/>
  <c r="BK225" i="3"/>
  <c r="J213" i="3"/>
  <c r="J236" i="3"/>
  <c r="BK175" i="3"/>
  <c r="J205" i="3"/>
  <c r="J225" i="3"/>
  <c r="J168" i="3"/>
  <c r="BK155" i="3"/>
  <c r="BK136" i="3"/>
  <c r="BK153" i="4"/>
  <c r="J157" i="4"/>
  <c r="J228" i="4"/>
  <c r="J185" i="4"/>
  <c r="BK136" i="4"/>
  <c r="BK149" i="4"/>
  <c r="BK251" i="4"/>
  <c r="J226" i="4"/>
  <c r="J250" i="4"/>
  <c r="BK170" i="4"/>
  <c r="J299" i="5"/>
  <c r="BK209" i="5"/>
  <c r="BK141" i="5"/>
  <c r="J232" i="5"/>
  <c r="J269" i="5"/>
  <c r="J298" i="5"/>
  <c r="BK154" i="5"/>
  <c r="J156" i="5"/>
  <c r="J261" i="5"/>
  <c r="BK275" i="5"/>
  <c r="BK298" i="5"/>
  <c r="BK318" i="5"/>
  <c r="J202" i="5"/>
  <c r="BK304" i="5"/>
  <c r="BK174" i="5"/>
  <c r="J231" i="5"/>
  <c r="BK231" i="5"/>
  <c r="BK141" i="6"/>
  <c r="BK224" i="6"/>
  <c r="J149" i="6"/>
  <c r="BK301" i="6"/>
  <c r="BK269" i="6"/>
  <c r="BK221" i="6"/>
  <c r="J298" i="6"/>
  <c r="J218" i="6"/>
  <c r="J174" i="6"/>
  <c r="BK270" i="6"/>
  <c r="BK304" i="6"/>
  <c r="J154" i="6"/>
  <c r="J220" i="6"/>
  <c r="BK202" i="6"/>
  <c r="J275" i="6"/>
  <c r="J186" i="6"/>
  <c r="BK260" i="7"/>
  <c r="BK199" i="7"/>
  <c r="BK241" i="7"/>
  <c r="J265" i="7"/>
  <c r="J301" i="7"/>
  <c r="J187" i="7"/>
  <c r="BK238" i="7"/>
  <c r="J252" i="7"/>
  <c r="J194" i="7"/>
  <c r="BK187" i="7"/>
  <c r="BK193" i="7"/>
  <c r="BK263" i="7"/>
  <c r="J293" i="7"/>
  <c r="BK291" i="7"/>
  <c r="BK161" i="7"/>
  <c r="BK240" i="8"/>
  <c r="BK237" i="8"/>
  <c r="J188" i="8"/>
  <c r="J199" i="8"/>
  <c r="BK228" i="8"/>
  <c r="BK235" i="8"/>
  <c r="BK248" i="8"/>
  <c r="BK143" i="8"/>
  <c r="J249" i="8"/>
  <c r="BK249" i="8"/>
  <c r="J219" i="8"/>
  <c r="J219" i="9"/>
  <c r="BK245" i="9"/>
  <c r="BK214" i="9"/>
  <c r="BK162" i="9"/>
  <c r="J181" i="9"/>
  <c r="J249" i="9"/>
  <c r="BK185" i="9"/>
  <c r="BK258" i="9"/>
  <c r="J191" i="9"/>
  <c r="BK234" i="9"/>
  <c r="BK188" i="9"/>
  <c r="J235" i="10"/>
  <c r="BK241" i="10"/>
  <c r="J182" i="10"/>
  <c r="J160" i="10"/>
  <c r="BK235" i="10"/>
  <c r="BK170" i="10"/>
  <c r="BK171" i="10"/>
  <c r="BK188" i="10"/>
  <c r="J209" i="10"/>
  <c r="J232" i="10"/>
  <c r="J156" i="10"/>
  <c r="J190" i="11"/>
  <c r="BK237" i="11"/>
  <c r="BK154" i="11"/>
  <c r="BK211" i="11"/>
  <c r="J235" i="11"/>
  <c r="J187" i="11"/>
  <c r="BK163" i="11"/>
  <c r="BK235" i="11"/>
  <c r="J274" i="11"/>
  <c r="J250" i="11"/>
  <c r="BK274" i="11"/>
  <c r="J233" i="11"/>
  <c r="J310" i="12"/>
  <c r="J301" i="12"/>
  <c r="BK207" i="12"/>
  <c r="BK265" i="12"/>
  <c r="BK178" i="12"/>
  <c r="J282" i="12"/>
  <c r="BK250" i="12"/>
  <c r="J198" i="12"/>
  <c r="J305" i="12"/>
  <c r="BK223" i="12"/>
  <c r="J261" i="12"/>
  <c r="BK190" i="12"/>
  <c r="BK287" i="12"/>
  <c r="BK198" i="12"/>
  <c r="BK302" i="12"/>
  <c r="BK179" i="12"/>
  <c r="J200" i="13"/>
  <c r="BK179" i="13"/>
  <c r="BK235" i="13"/>
  <c r="BK214" i="13"/>
  <c r="J220" i="13"/>
  <c r="BK154" i="13"/>
  <c r="J176" i="13"/>
  <c r="BK136" i="13"/>
  <c r="J167" i="14"/>
  <c r="J197" i="15"/>
  <c r="BK154" i="15"/>
  <c r="BK220" i="15"/>
  <c r="BK135" i="15"/>
  <c r="BK204" i="15"/>
  <c r="J167" i="15"/>
  <c r="J136" i="15"/>
  <c r="BK208" i="15"/>
  <c r="J172" i="15"/>
  <c r="J176" i="16"/>
  <c r="J237" i="16"/>
  <c r="BK163" i="16"/>
  <c r="BK208" i="16"/>
  <c r="J207" i="16"/>
  <c r="J214" i="16"/>
  <c r="J168" i="16"/>
  <c r="BK154" i="16"/>
  <c r="BK220" i="16"/>
  <c r="J197" i="16"/>
  <c r="J184" i="16"/>
  <c r="BK179" i="16"/>
  <c r="BK236" i="17"/>
  <c r="J283" i="17"/>
  <c r="BK267" i="17"/>
  <c r="BK162" i="17"/>
  <c r="J237" i="17"/>
  <c r="J290" i="17"/>
  <c r="J168" i="17"/>
  <c r="BK209" i="17"/>
  <c r="BK268" i="17"/>
  <c r="J162" i="17"/>
  <c r="J262" i="17"/>
  <c r="BK303" i="17"/>
  <c r="J316" i="17"/>
  <c r="J234" i="17"/>
  <c r="J212" i="17"/>
  <c r="BK288" i="17"/>
  <c r="J285" i="18"/>
  <c r="J215" i="18"/>
  <c r="J242" i="18"/>
  <c r="BK198" i="18"/>
  <c r="J268" i="18"/>
  <c r="J182" i="18"/>
  <c r="BK254" i="18"/>
  <c r="BK252" i="18"/>
  <c r="J260" i="18"/>
  <c r="J296" i="18"/>
  <c r="J244" i="18"/>
  <c r="BK296" i="18"/>
  <c r="J267" i="18"/>
  <c r="J297" i="18"/>
  <c r="J163" i="18"/>
  <c r="J253" i="18"/>
  <c r="J209" i="18"/>
  <c r="BK189" i="19"/>
  <c r="BK165" i="19"/>
  <c r="BK213" i="19"/>
  <c r="J225" i="19"/>
  <c r="BK186" i="19"/>
  <c r="BK204" i="19"/>
  <c r="BK254" i="19"/>
  <c r="BK202" i="19"/>
  <c r="J259" i="19"/>
  <c r="BK222" i="19"/>
  <c r="BK225" i="19"/>
  <c r="BK262" i="19"/>
  <c r="J204" i="19"/>
  <c r="BK256" i="19"/>
  <c r="BK215" i="19"/>
  <c r="BK178" i="19"/>
  <c r="BK130" i="20"/>
  <c r="J211" i="2"/>
  <c r="BK275" i="2"/>
  <c r="BK197" i="2"/>
  <c r="BK250" i="2"/>
  <c r="BK202" i="2"/>
  <c r="J201" i="2"/>
  <c r="J255" i="2"/>
  <c r="J150" i="2"/>
  <c r="BK240" i="2"/>
  <c r="J163" i="2"/>
  <c r="J254" i="2"/>
  <c r="BK297" i="2"/>
  <c r="BK270" i="2"/>
  <c r="BK208" i="2"/>
  <c r="BK155" i="2"/>
  <c r="J288" i="2"/>
  <c r="J239" i="2"/>
  <c r="BK174" i="2"/>
  <c r="BK288" i="2"/>
  <c r="J250" i="2"/>
  <c r="BK224" i="2"/>
  <c r="BK230" i="3"/>
  <c r="J144" i="3"/>
  <c r="J244" i="3"/>
  <c r="BK179" i="3"/>
  <c r="J151" i="3"/>
  <c r="BK210" i="3"/>
  <c r="BK192" i="3"/>
  <c r="J179" i="3"/>
  <c r="BK228" i="3"/>
  <c r="J171" i="3"/>
  <c r="J223" i="3"/>
  <c r="J200" i="3"/>
  <c r="J182" i="4"/>
  <c r="BK179" i="4"/>
  <c r="BK171" i="4"/>
  <c r="BK245" i="4"/>
  <c r="BK174" i="4"/>
  <c r="BK189" i="4"/>
  <c r="J212" i="4"/>
  <c r="BK247" i="4"/>
  <c r="J174" i="4"/>
  <c r="BK217" i="4"/>
  <c r="BK188" i="4"/>
  <c r="J271" i="5"/>
  <c r="J175" i="5"/>
  <c r="BK228" i="5"/>
  <c r="J228" i="5"/>
  <c r="BK249" i="5"/>
  <c r="BK291" i="5"/>
  <c r="J190" i="5"/>
  <c r="J248" i="5"/>
  <c r="J181" i="5"/>
  <c r="BK198" i="5"/>
  <c r="J237" i="5"/>
  <c r="BK302" i="5"/>
  <c r="BK212" i="5"/>
  <c r="BK148" i="5"/>
  <c r="J255" i="5"/>
  <c r="BK250" i="5"/>
  <c r="BK294" i="5"/>
  <c r="J158" i="5"/>
  <c r="BK231" i="6"/>
  <c r="BK273" i="6"/>
  <c r="BK193" i="6"/>
  <c r="BK218" i="6"/>
  <c r="J259" i="6"/>
  <c r="BK232" i="6"/>
  <c r="J198" i="6"/>
  <c r="BK235" i="6"/>
  <c r="BK165" i="6"/>
  <c r="BK175" i="6"/>
  <c r="BK183" i="6"/>
  <c r="J305" i="6"/>
  <c r="BK154" i="6"/>
  <c r="BK261" i="6"/>
  <c r="BK269" i="7"/>
  <c r="J168" i="7"/>
  <c r="J275" i="7"/>
  <c r="J256" i="7"/>
  <c r="J246" i="7"/>
  <c r="BK283" i="7"/>
  <c r="J207" i="7"/>
  <c r="J242" i="7"/>
  <c r="J177" i="7"/>
  <c r="BK232" i="7"/>
  <c r="J320" i="7"/>
  <c r="J309" i="7"/>
  <c r="BK190" i="7"/>
  <c r="J239" i="7"/>
  <c r="J295" i="7"/>
  <c r="J305" i="7"/>
  <c r="BK166" i="7"/>
  <c r="J162" i="8"/>
  <c r="BK211" i="8"/>
  <c r="J157" i="8"/>
  <c r="BK226" i="8"/>
  <c r="BK153" i="8"/>
  <c r="J191" i="8"/>
  <c r="BK156" i="8"/>
  <c r="J176" i="8"/>
  <c r="BK144" i="8"/>
  <c r="BK246" i="8"/>
  <c r="BK242" i="8"/>
  <c r="BK199" i="8"/>
  <c r="BK184" i="9"/>
  <c r="J216" i="9"/>
  <c r="BK210" i="9"/>
  <c r="BK187" i="9"/>
  <c r="BK144" i="9"/>
  <c r="J169" i="9"/>
  <c r="J240" i="9"/>
  <c r="J153" i="9"/>
  <c r="BK136" i="9"/>
  <c r="BK237" i="9"/>
  <c r="BK170" i="9"/>
  <c r="BK195" i="10"/>
  <c r="BK239" i="10"/>
  <c r="BK156" i="10"/>
  <c r="J251" i="10"/>
  <c r="BK229" i="10"/>
  <c r="BK182" i="10"/>
  <c r="J230" i="10"/>
  <c r="J162" i="10"/>
  <c r="BK196" i="10"/>
  <c r="J250" i="10"/>
  <c r="J191" i="10"/>
  <c r="BK251" i="10"/>
  <c r="BK230" i="10"/>
  <c r="J227" i="11"/>
  <c r="BK246" i="11"/>
  <c r="BK191" i="11"/>
  <c r="BK219" i="11"/>
  <c r="J156" i="11"/>
  <c r="J224" i="11"/>
  <c r="BK160" i="11"/>
  <c r="BK184" i="11"/>
  <c r="J191" i="11"/>
  <c r="J219" i="11"/>
  <c r="BK261" i="11"/>
  <c r="BK205" i="11"/>
  <c r="BK306" i="12"/>
  <c r="BK279" i="12"/>
  <c r="J186" i="12"/>
  <c r="J221" i="12"/>
  <c r="J148" i="12"/>
  <c r="J258" i="12"/>
  <c r="J230" i="12"/>
  <c r="J269" i="12"/>
  <c r="BK301" i="12"/>
  <c r="J256" i="12"/>
  <c r="J206" i="12"/>
  <c r="BK290" i="12"/>
  <c r="J218" i="12"/>
  <c r="J303" i="12"/>
  <c r="BK192" i="12"/>
  <c r="J223" i="12"/>
  <c r="BK241" i="12"/>
  <c r="J161" i="12"/>
  <c r="J213" i="13"/>
  <c r="BK184" i="13"/>
  <c r="BK202" i="13"/>
  <c r="J238" i="13"/>
  <c r="BK208" i="13"/>
  <c r="BK190" i="13"/>
  <c r="J209" i="13"/>
  <c r="BK219" i="13"/>
  <c r="BK222" i="13"/>
  <c r="J210" i="13"/>
  <c r="BK235" i="14"/>
  <c r="J205" i="15"/>
  <c r="BK167" i="15"/>
  <c r="BK144" i="15"/>
  <c r="BK202" i="15"/>
  <c r="BK156" i="15"/>
  <c r="J209" i="15"/>
  <c r="BK189" i="15"/>
  <c r="J165" i="15"/>
  <c r="J220" i="15"/>
  <c r="J212" i="15"/>
  <c r="BK136" i="15"/>
  <c r="BK172" i="16"/>
  <c r="BK198" i="16"/>
  <c r="BK216" i="16"/>
  <c r="BK182" i="16"/>
  <c r="BK204" i="16"/>
  <c r="J213" i="16"/>
  <c r="J187" i="16"/>
  <c r="BK176" i="16"/>
  <c r="BK230" i="16"/>
  <c r="J235" i="16"/>
  <c r="BK143" i="16"/>
  <c r="BK290" i="17"/>
  <c r="BK195" i="17"/>
  <c r="J278" i="17"/>
  <c r="J147" i="17"/>
  <c r="BK148" i="17"/>
  <c r="J140" i="17"/>
  <c r="BK189" i="17"/>
  <c r="J226" i="17"/>
  <c r="J288" i="17"/>
  <c r="J210" i="17"/>
  <c r="J296" i="17"/>
  <c r="J253" i="17"/>
  <c r="BK292" i="17"/>
  <c r="J285" i="17"/>
  <c r="J201" i="17"/>
  <c r="J225" i="17"/>
  <c r="BK294" i="17"/>
  <c r="J251" i="18"/>
  <c r="J177" i="18"/>
  <c r="J236" i="18"/>
  <c r="BK237" i="18"/>
  <c r="BK234" i="18"/>
  <c r="BK170" i="18"/>
  <c r="J179" i="18"/>
  <c r="BK258" i="18"/>
  <c r="BK189" i="18"/>
  <c r="J254" i="18"/>
  <c r="J178" i="18"/>
  <c r="J295" i="18"/>
  <c r="BK226" i="18"/>
  <c r="J214" i="18"/>
  <c r="J304" i="18"/>
  <c r="BK209" i="18"/>
  <c r="J259" i="18"/>
  <c r="BK261" i="19"/>
  <c r="J169" i="19"/>
  <c r="BK269" i="19"/>
  <c r="BK242" i="19"/>
  <c r="J242" i="19"/>
  <c r="J138" i="19"/>
  <c r="J247" i="19"/>
  <c r="J261" i="19"/>
  <c r="BK163" i="19"/>
  <c r="J170" i="19"/>
  <c r="BK244" i="19"/>
  <c r="J202" i="19"/>
  <c r="BK176" i="19"/>
  <c r="J212" i="19"/>
  <c r="J125" i="20"/>
  <c r="J130" i="20"/>
  <c r="J169" i="2"/>
  <c r="BK199" i="2"/>
  <c r="BK238" i="2"/>
  <c r="J228" i="2"/>
  <c r="J145" i="2"/>
  <c r="J203" i="2"/>
  <c r="J241" i="2"/>
  <c r="BK141" i="2"/>
  <c r="BK182" i="2"/>
  <c r="J290" i="2"/>
  <c r="BK211" i="2"/>
  <c r="BK153" i="2"/>
  <c r="J287" i="2"/>
  <c r="BK233" i="2"/>
  <c r="J279" i="2"/>
  <c r="J208" i="2"/>
  <c r="BK300" i="2"/>
  <c r="BK225" i="2"/>
  <c r="J231" i="3"/>
  <c r="J157" i="3"/>
  <c r="BK185" i="3"/>
  <c r="BK216" i="3"/>
  <c r="BK244" i="3"/>
  <c r="J184" i="3"/>
  <c r="J181" i="3"/>
  <c r="J211" i="3"/>
  <c r="J222" i="3"/>
  <c r="J166" i="3"/>
  <c r="J204" i="3"/>
  <c r="BK167" i="3"/>
  <c r="J173" i="3"/>
  <c r="BK147" i="3"/>
  <c r="BK229" i="4"/>
  <c r="J208" i="4"/>
  <c r="BK194" i="4"/>
  <c r="BK204" i="4"/>
  <c r="BK212" i="4"/>
  <c r="J214" i="4"/>
  <c r="BK208" i="4"/>
  <c r="J211" i="4"/>
  <c r="J251" i="4"/>
  <c r="J209" i="4"/>
  <c r="J242" i="4"/>
  <c r="J247" i="4"/>
  <c r="BK235" i="4"/>
  <c r="BK297" i="5"/>
  <c r="J207" i="5"/>
  <c r="BK279" i="5"/>
  <c r="BK161" i="5"/>
  <c r="BK149" i="5"/>
  <c r="BK235" i="5"/>
  <c r="BK261" i="5"/>
  <c r="J142" i="5"/>
  <c r="BK246" i="5"/>
  <c r="BK283" i="5"/>
  <c r="J141" i="5"/>
  <c r="J220" i="5"/>
  <c r="J270" i="5"/>
  <c r="J224" i="5"/>
  <c r="J149" i="5"/>
  <c r="BK248" i="5"/>
  <c r="J259" i="5"/>
  <c r="BK167" i="5"/>
  <c r="J209" i="5"/>
  <c r="BK240" i="6"/>
  <c r="J270" i="6"/>
  <c r="J202" i="6"/>
  <c r="J291" i="6"/>
  <c r="J141" i="6"/>
  <c r="BK220" i="6"/>
  <c r="J148" i="6"/>
  <c r="BK215" i="6"/>
  <c r="BK162" i="6"/>
  <c r="J235" i="6"/>
  <c r="J316" i="6"/>
  <c r="BK305" i="6"/>
  <c r="J250" i="6"/>
  <c r="BK238" i="6"/>
  <c r="J273" i="7"/>
  <c r="J190" i="7"/>
  <c r="J287" i="7"/>
  <c r="BK302" i="7"/>
  <c r="J306" i="7"/>
  <c r="BK168" i="7"/>
  <c r="BK254" i="7"/>
  <c r="BK303" i="7"/>
  <c r="J260" i="7"/>
  <c r="J184" i="7"/>
  <c r="J210" i="7"/>
  <c r="J261" i="7"/>
  <c r="BK310" i="7"/>
  <c r="BK219" i="7"/>
  <c r="BK259" i="7"/>
  <c r="J285" i="7"/>
  <c r="J241" i="7"/>
  <c r="J196" i="8"/>
  <c r="J181" i="8"/>
  <c r="BK221" i="8"/>
  <c r="J239" i="8"/>
  <c r="J242" i="8"/>
  <c r="BK149" i="8"/>
  <c r="J230" i="8"/>
  <c r="BK171" i="8"/>
  <c r="BK216" i="8"/>
  <c r="J218" i="8"/>
  <c r="BK230" i="9"/>
  <c r="J225" i="9"/>
  <c r="BK216" i="9"/>
  <c r="J221" i="9"/>
  <c r="J143" i="9"/>
  <c r="BK250" i="9"/>
  <c r="J187" i="9"/>
  <c r="J197" i="9"/>
  <c r="BK243" i="9"/>
  <c r="J184" i="9"/>
  <c r="J227" i="9"/>
  <c r="J203" i="9"/>
  <c r="J227" i="10"/>
  <c r="J248" i="10"/>
  <c r="BK197" i="10"/>
  <c r="J184" i="10"/>
  <c r="J169" i="10"/>
  <c r="J229" i="10"/>
  <c r="BK248" i="10"/>
  <c r="BK237" i="10"/>
  <c r="BK160" i="10"/>
  <c r="J210" i="10"/>
  <c r="BK223" i="11"/>
  <c r="BK250" i="11"/>
  <c r="BK181" i="11"/>
  <c r="BK209" i="11"/>
  <c r="J181" i="11"/>
  <c r="BK188" i="11"/>
  <c r="BK234" i="11"/>
  <c r="J261" i="11"/>
  <c r="BK190" i="11"/>
  <c r="J242" i="11"/>
  <c r="BK172" i="11"/>
  <c r="J229" i="11"/>
  <c r="BK309" i="12"/>
  <c r="J290" i="12"/>
  <c r="J231" i="12"/>
  <c r="BK266" i="12"/>
  <c r="J149" i="12"/>
  <c r="BK291" i="12"/>
  <c r="J226" i="12"/>
  <c r="J293" i="12"/>
  <c r="BK183" i="12"/>
  <c r="BK252" i="12"/>
  <c r="BK148" i="12"/>
  <c r="BK209" i="12"/>
  <c r="J285" i="12"/>
  <c r="BK226" i="12"/>
  <c r="J240" i="12"/>
  <c r="J193" i="12"/>
  <c r="BK154" i="12"/>
  <c r="J198" i="13"/>
  <c r="BK186" i="13"/>
  <c r="BK234" i="13"/>
  <c r="BK135" i="13"/>
  <c r="J205" i="13"/>
  <c r="BK153" i="13"/>
  <c r="BK207" i="13"/>
  <c r="BK197" i="13"/>
  <c r="BK181" i="13"/>
  <c r="J207" i="13"/>
  <c r="BK210" i="13"/>
  <c r="BK229" i="14"/>
  <c r="J154" i="16"/>
  <c r="J189" i="16"/>
  <c r="J144" i="16"/>
  <c r="BK214" i="16"/>
  <c r="J200" i="16"/>
  <c r="BK190" i="16"/>
  <c r="J238" i="16"/>
  <c r="J142" i="16"/>
  <c r="BK264" i="17"/>
  <c r="BK182" i="17"/>
  <c r="BK214" i="17"/>
  <c r="BK237" i="17"/>
  <c r="BK239" i="17"/>
  <c r="J178" i="17"/>
  <c r="J254" i="17"/>
  <c r="J258" i="17"/>
  <c r="BK287" i="17"/>
  <c r="BK212" i="17"/>
  <c r="BK272" i="17"/>
  <c r="BK259" i="17"/>
  <c r="BK190" i="17"/>
  <c r="J302" i="17"/>
  <c r="J215" i="17"/>
  <c r="BK140" i="17"/>
  <c r="J189" i="17"/>
  <c r="BK302" i="17"/>
  <c r="J198" i="18"/>
  <c r="BK256" i="18"/>
  <c r="J168" i="18"/>
  <c r="BK157" i="18"/>
  <c r="BK148" i="18"/>
  <c r="BK284" i="18"/>
  <c r="BK240" i="18"/>
  <c r="BK302" i="18"/>
  <c r="BK267" i="18"/>
  <c r="BK223" i="18"/>
  <c r="BK304" i="18"/>
  <c r="BK283" i="18"/>
  <c r="BK251" i="18"/>
  <c r="J140" i="18"/>
  <c r="J252" i="18"/>
  <c r="J278" i="18"/>
  <c r="BK242" i="18"/>
  <c r="J175" i="19"/>
  <c r="BK231" i="19"/>
  <c r="BK170" i="19"/>
  <c r="BK257" i="19"/>
  <c r="J231" i="19"/>
  <c r="J190" i="19"/>
  <c r="BK249" i="19"/>
  <c r="BK174" i="19"/>
  <c r="J165" i="19"/>
  <c r="J213" i="19"/>
  <c r="J224" i="19"/>
  <c r="BK228" i="19"/>
  <c r="BK175" i="19"/>
  <c r="J219" i="19"/>
  <c r="J137" i="19"/>
  <c r="BK125" i="20"/>
  <c r="BK123" i="20"/>
  <c r="J266" i="2"/>
  <c r="BK282" i="2"/>
  <c r="J148" i="2"/>
  <c r="BK235" i="2"/>
  <c r="J227" i="2"/>
  <c r="J263" i="2"/>
  <c r="J213" i="2"/>
  <c r="J249" i="2"/>
  <c r="J157" i="2"/>
  <c r="J242" i="2"/>
  <c r="J305" i="2"/>
  <c r="BK236" i="2"/>
  <c r="BK180" i="2"/>
  <c r="J300" i="2"/>
  <c r="BK279" i="2"/>
  <c r="BK285" i="2"/>
  <c r="BK241" i="2"/>
  <c r="J298" i="2"/>
  <c r="J214" i="3"/>
  <c r="BK151" i="3"/>
  <c r="BK238" i="3"/>
  <c r="BK144" i="3"/>
  <c r="J192" i="3"/>
  <c r="J190" i="3"/>
  <c r="J215" i="3"/>
  <c r="J235" i="3"/>
  <c r="J245" i="4"/>
  <c r="BK201" i="4"/>
  <c r="BK222" i="4"/>
  <c r="J149" i="4"/>
  <c r="BK228" i="4"/>
  <c r="BK244" i="4"/>
  <c r="BK137" i="4"/>
  <c r="BK175" i="4"/>
  <c r="J189" i="4"/>
  <c r="J215" i="4"/>
  <c r="J318" i="5"/>
  <c r="BK265" i="5"/>
  <c r="BK269" i="5"/>
  <c r="J176" i="5"/>
  <c r="J193" i="5"/>
  <c r="BK186" i="5"/>
  <c r="J187" i="5"/>
  <c r="BK252" i="5"/>
  <c r="J154" i="5"/>
  <c r="J283" i="5"/>
  <c r="BK289" i="5"/>
  <c r="J297" i="6"/>
  <c r="BK229" i="6"/>
  <c r="J231" i="6"/>
  <c r="J162" i="6"/>
  <c r="J158" i="6"/>
  <c r="BK262" i="6"/>
  <c r="BK257" i="6"/>
  <c r="J224" i="6"/>
  <c r="J301" i="6"/>
  <c r="BK254" i="6"/>
  <c r="BK186" i="6"/>
  <c r="BK281" i="6"/>
  <c r="J263" i="6"/>
  <c r="J178" i="6"/>
  <c r="J161" i="6"/>
  <c r="J265" i="6"/>
  <c r="BK294" i="6"/>
  <c r="J239" i="6"/>
  <c r="BK148" i="6"/>
  <c r="J219" i="7"/>
  <c r="BK277" i="7"/>
  <c r="J294" i="7"/>
  <c r="BK282" i="7"/>
  <c r="J176" i="7"/>
  <c r="BK280" i="7"/>
  <c r="J182" i="7"/>
  <c r="J251" i="7"/>
  <c r="J193" i="7"/>
  <c r="BK188" i="7"/>
  <c r="BK224" i="7"/>
  <c r="J279" i="7"/>
  <c r="BK175" i="7"/>
  <c r="J236" i="7"/>
  <c r="BK266" i="7"/>
  <c r="BK295" i="7"/>
  <c r="BK184" i="8"/>
  <c r="J170" i="8"/>
  <c r="BK217" i="8"/>
  <c r="BK151" i="8"/>
  <c r="BK200" i="8"/>
  <c r="J187" i="8"/>
  <c r="J136" i="8"/>
  <c r="BK160" i="8"/>
  <c r="J248" i="8"/>
  <c r="J240" i="8"/>
  <c r="J243" i="8"/>
  <c r="J193" i="8"/>
  <c r="BK171" i="9"/>
  <c r="J149" i="9"/>
  <c r="BK207" i="9"/>
  <c r="BK160" i="9"/>
  <c r="J178" i="9"/>
  <c r="BK246" i="9"/>
  <c r="J174" i="9"/>
  <c r="BK181" i="9"/>
  <c r="J248" i="9"/>
  <c r="BK137" i="9"/>
  <c r="J217" i="9"/>
  <c r="BK187" i="10"/>
  <c r="J199" i="10"/>
  <c r="BK213" i="10"/>
  <c r="BK221" i="10"/>
  <c r="BK202" i="10"/>
  <c r="J215" i="10"/>
  <c r="BK247" i="10"/>
  <c r="BK193" i="10"/>
  <c r="BK212" i="10"/>
  <c r="J143" i="10"/>
  <c r="J170" i="10"/>
  <c r="J212" i="10"/>
  <c r="BK179" i="11"/>
  <c r="J243" i="11"/>
  <c r="BK196" i="11"/>
  <c r="J159" i="11"/>
  <c r="J163" i="11"/>
  <c r="BK159" i="11"/>
  <c r="BK215" i="11"/>
  <c r="BK216" i="11"/>
  <c r="J244" i="11"/>
  <c r="J302" i="12"/>
  <c r="J266" i="12"/>
  <c r="BK308" i="12"/>
  <c r="J158" i="12"/>
  <c r="J265" i="12"/>
  <c r="J181" i="12"/>
  <c r="J300" i="12"/>
  <c r="BK293" i="12"/>
  <c r="J211" i="12"/>
  <c r="J280" i="12"/>
  <c r="BK202" i="12"/>
  <c r="BK283" i="12"/>
  <c r="BK193" i="12"/>
  <c r="BK212" i="12"/>
  <c r="J273" i="12"/>
  <c r="J167" i="12"/>
  <c r="BK247" i="13"/>
  <c r="BK164" i="13"/>
  <c r="J214" i="13"/>
  <c r="J170" i="13"/>
  <c r="J222" i="13"/>
  <c r="J182" i="13"/>
  <c r="BK193" i="13"/>
  <c r="J234" i="13"/>
  <c r="J226" i="13"/>
  <c r="BK175" i="13"/>
  <c r="J186" i="13"/>
  <c r="J197" i="13"/>
  <c r="BK168" i="13"/>
  <c r="J142" i="14"/>
  <c r="BK198" i="15"/>
  <c r="J151" i="15"/>
  <c r="BK148" i="15"/>
  <c r="BK231" i="15"/>
  <c r="BK207" i="15"/>
  <c r="BK175" i="15"/>
  <c r="BK146" i="15"/>
  <c r="J205" i="16"/>
  <c r="J229" i="16"/>
  <c r="J231" i="16"/>
  <c r="J219" i="16"/>
  <c r="BK181" i="16"/>
  <c r="BK210" i="16"/>
  <c r="BK168" i="16"/>
  <c r="J233" i="16"/>
  <c r="J153" i="16"/>
  <c r="J224" i="16"/>
  <c r="BK224" i="16"/>
  <c r="J143" i="16"/>
  <c r="BK229" i="16"/>
  <c r="J240" i="17"/>
  <c r="J166" i="17"/>
  <c r="BK226" i="17"/>
  <c r="J243" i="17"/>
  <c r="BK141" i="17"/>
  <c r="J269" i="17"/>
  <c r="J170" i="17"/>
  <c r="BK184" i="17"/>
  <c r="J229" i="17"/>
  <c r="BK297" i="17"/>
  <c r="BK254" i="17"/>
  <c r="J299" i="17"/>
  <c r="BK304" i="17"/>
  <c r="J244" i="17"/>
  <c r="BK155" i="17"/>
  <c r="J186" i="17"/>
  <c r="BK192" i="17"/>
  <c r="BK266" i="18"/>
  <c r="J216" i="18"/>
  <c r="BK166" i="18"/>
  <c r="J234" i="18"/>
  <c r="BK278" i="18"/>
  <c r="BK147" i="18"/>
  <c r="BK192" i="18"/>
  <c r="BK285" i="18"/>
  <c r="J289" i="18"/>
  <c r="BK216" i="18"/>
  <c r="J159" i="18"/>
  <c r="BK287" i="18"/>
  <c r="J226" i="18"/>
  <c r="J299" i="18"/>
  <c r="BK288" i="18"/>
  <c r="J225" i="18"/>
  <c r="BK186" i="18"/>
  <c r="J270" i="18"/>
  <c r="J166" i="18"/>
  <c r="J243" i="18"/>
  <c r="BK266" i="19"/>
  <c r="J146" i="19"/>
  <c r="J208" i="19"/>
  <c r="BK259" i="19"/>
  <c r="J198" i="19"/>
  <c r="J187" i="19"/>
  <c r="BK250" i="19"/>
  <c r="J268" i="19"/>
  <c r="BK169" i="19"/>
  <c r="J251" i="19"/>
  <c r="J193" i="19"/>
  <c r="BK205" i="19"/>
  <c r="J230" i="19"/>
  <c r="BK192" i="19"/>
  <c r="BK230" i="19"/>
  <c r="J186" i="19"/>
  <c r="BK126" i="20"/>
  <c r="BK286" i="2"/>
  <c r="BK283" i="2"/>
  <c r="BK157" i="2"/>
  <c r="BK259" i="2"/>
  <c r="BK171" i="2"/>
  <c r="J199" i="2"/>
  <c r="J232" i="2"/>
  <c r="BK177" i="2"/>
  <c r="J248" i="2"/>
  <c r="J167" i="2"/>
  <c r="J259" i="2"/>
  <c r="J197" i="2"/>
  <c r="J294" i="2"/>
  <c r="J192" i="2"/>
  <c r="J141" i="2"/>
  <c r="J295" i="2"/>
  <c r="J162" i="2"/>
  <c r="J235" i="2"/>
  <c r="BK230" i="2"/>
  <c r="J221" i="2"/>
  <c r="BK215" i="3"/>
  <c r="BK223" i="3"/>
  <c r="BK159" i="3"/>
  <c r="BK157" i="3"/>
  <c r="J182" i="3"/>
  <c r="BK178" i="3"/>
  <c r="BK188" i="3"/>
  <c r="J207" i="3"/>
  <c r="J136" i="3"/>
  <c r="J147" i="3"/>
  <c r="J194" i="3"/>
  <c r="J197" i="4"/>
  <c r="J172" i="4"/>
  <c r="BK151" i="4"/>
  <c r="BK248" i="4"/>
  <c r="J156" i="4"/>
  <c r="BK198" i="4"/>
  <c r="J204" i="4"/>
  <c r="BK214" i="4"/>
  <c r="J248" i="4"/>
  <c r="J201" i="4"/>
  <c r="BK197" i="4"/>
  <c r="BK227" i="4"/>
  <c r="BK276" i="5"/>
  <c r="BK206" i="5"/>
  <c r="J278" i="5"/>
  <c r="J291" i="5"/>
  <c r="BK175" i="5"/>
  <c r="BK211" i="5"/>
  <c r="J265" i="5"/>
  <c r="J148" i="5"/>
  <c r="BK218" i="5"/>
  <c r="BK281" i="5"/>
  <c r="BK286" i="5"/>
  <c r="J276" i="5"/>
  <c r="BK213" i="5"/>
  <c r="BK189" i="5"/>
  <c r="J279" i="5"/>
  <c r="BK292" i="5"/>
  <c r="BK165" i="5"/>
  <c r="J213" i="5"/>
  <c r="J281" i="6"/>
  <c r="BK198" i="6"/>
  <c r="J237" i="6"/>
  <c r="BK161" i="6"/>
  <c r="BK142" i="6"/>
  <c r="BK209" i="6"/>
  <c r="BK255" i="6"/>
  <c r="J195" i="6"/>
  <c r="J257" i="6"/>
  <c r="J232" i="6"/>
  <c r="BK290" i="6"/>
  <c r="BK316" i="6"/>
  <c r="BK181" i="6"/>
  <c r="J279" i="6"/>
  <c r="BK276" i="6"/>
  <c r="J292" i="6"/>
  <c r="BK176" i="6"/>
  <c r="BK253" i="7"/>
  <c r="BK308" i="7"/>
  <c r="J232" i="7"/>
  <c r="J250" i="7"/>
  <c r="J277" i="7"/>
  <c r="J154" i="7"/>
  <c r="BK250" i="7"/>
  <c r="J300" i="7"/>
  <c r="J222" i="7"/>
  <c r="BK176" i="7"/>
  <c r="BK212" i="7"/>
  <c r="BK273" i="7"/>
  <c r="BK141" i="7"/>
  <c r="BK244" i="7"/>
  <c r="J148" i="7"/>
  <c r="J180" i="7"/>
  <c r="BK180" i="7"/>
  <c r="BK256" i="7"/>
  <c r="BK191" i="8"/>
  <c r="J208" i="8"/>
  <c r="J234" i="8"/>
  <c r="J156" i="8"/>
  <c r="BK203" i="8"/>
  <c r="BK188" i="8"/>
  <c r="BK218" i="8"/>
  <c r="J174" i="8"/>
  <c r="BK181" i="8"/>
  <c r="J258" i="8"/>
  <c r="J190" i="8"/>
  <c r="BK214" i="8"/>
  <c r="J245" i="9"/>
  <c r="BK233" i="9"/>
  <c r="BK226" i="9"/>
  <c r="BK195" i="9"/>
  <c r="J156" i="9"/>
  <c r="J137" i="9"/>
  <c r="BK203" i="9"/>
  <c r="J210" i="9"/>
  <c r="J234" i="9"/>
  <c r="J230" i="9"/>
  <c r="BK208" i="9"/>
  <c r="J196" i="10"/>
  <c r="BK216" i="10"/>
  <c r="BK218" i="10"/>
  <c r="BK223" i="10"/>
  <c r="J185" i="10"/>
  <c r="J218" i="10"/>
  <c r="BK149" i="10"/>
  <c r="J260" i="10"/>
  <c r="BK252" i="10"/>
  <c r="BK244" i="10"/>
  <c r="BK143" i="10"/>
  <c r="BK144" i="10"/>
  <c r="BK226" i="11"/>
  <c r="J173" i="11"/>
  <c r="BK244" i="11"/>
  <c r="J146" i="11"/>
  <c r="J205" i="11"/>
  <c r="J196" i="11"/>
  <c r="J139" i="11"/>
  <c r="J237" i="11"/>
  <c r="BK139" i="11"/>
  <c r="BK204" i="11"/>
  <c r="BK249" i="11"/>
  <c r="J147" i="11"/>
  <c r="J207" i="11"/>
  <c r="J320" i="12"/>
  <c r="BK274" i="12"/>
  <c r="J176" i="12"/>
  <c r="BK264" i="12"/>
  <c r="BK186" i="12"/>
  <c r="J264" i="12"/>
  <c r="J244" i="12"/>
  <c r="BK156" i="12"/>
  <c r="J213" i="12"/>
  <c r="BK260" i="12"/>
  <c r="BK285" i="12"/>
  <c r="BK189" i="12"/>
  <c r="BK300" i="12"/>
  <c r="BK237" i="12"/>
  <c r="J178" i="12"/>
  <c r="J222" i="12"/>
  <c r="J260" i="12"/>
  <c r="J183" i="12"/>
  <c r="J231" i="13"/>
  <c r="J204" i="13"/>
  <c r="BK151" i="13"/>
  <c r="J219" i="13"/>
  <c r="BK209" i="13"/>
  <c r="BK165" i="13"/>
  <c r="J136" i="13"/>
  <c r="BK205" i="13"/>
  <c r="BK231" i="13"/>
  <c r="BK212" i="13"/>
  <c r="BK198" i="13"/>
  <c r="BK239" i="14"/>
  <c r="BK148" i="2"/>
  <c r="J183" i="2"/>
  <c r="J233" i="2"/>
  <c r="J286" i="2"/>
  <c r="BK164" i="2"/>
  <c r="BK254" i="2"/>
  <c r="J146" i="2"/>
  <c r="BK239" i="2"/>
  <c r="J270" i="2"/>
  <c r="J174" i="2"/>
  <c r="BK268" i="2"/>
  <c r="BK196" i="2"/>
  <c r="BK154" i="2"/>
  <c r="J293" i="2"/>
  <c r="BK255" i="2"/>
  <c r="J182" i="2"/>
  <c r="BK293" i="2"/>
  <c r="J307" i="2"/>
  <c r="BK217" i="2"/>
  <c r="J196" i="2"/>
  <c r="BK154" i="3"/>
  <c r="BK236" i="3"/>
  <c r="J143" i="3"/>
  <c r="J149" i="3"/>
  <c r="BK208" i="3"/>
  <c r="J233" i="3"/>
  <c r="BK173" i="3"/>
  <c r="BK184" i="3"/>
  <c r="J251" i="3"/>
  <c r="J208" i="3"/>
  <c r="J191" i="4"/>
  <c r="BK226" i="4"/>
  <c r="J188" i="4"/>
  <c r="J186" i="4"/>
  <c r="J241" i="4"/>
  <c r="BK156" i="4"/>
  <c r="BK252" i="4"/>
  <c r="BK211" i="4"/>
  <c r="BK236" i="4"/>
  <c r="J136" i="4"/>
  <c r="BK163" i="4"/>
  <c r="J302" i="5"/>
  <c r="J211" i="5"/>
  <c r="BK308" i="5"/>
  <c r="BK307" i="5"/>
  <c r="J179" i="5"/>
  <c r="J234" i="5"/>
  <c r="J260" i="5"/>
  <c r="BK257" i="5"/>
  <c r="J290" i="5"/>
  <c r="J246" i="5"/>
  <c r="BK142" i="5"/>
  <c r="BK255" i="5"/>
  <c r="BK207" i="5"/>
  <c r="J308" i="5"/>
  <c r="BK187" i="5"/>
  <c r="J238" i="5"/>
  <c r="J252" i="5"/>
  <c r="BK283" i="6"/>
  <c r="BK158" i="6"/>
  <c r="J246" i="6"/>
  <c r="J181" i="6"/>
  <c r="J278" i="6"/>
  <c r="BK296" i="6"/>
  <c r="BK242" i="6"/>
  <c r="J187" i="6"/>
  <c r="J262" i="6"/>
  <c r="J213" i="6"/>
  <c r="BK292" i="6"/>
  <c r="BK211" i="6"/>
  <c r="J142" i="6"/>
  <c r="BK306" i="6"/>
  <c r="BK259" i="6"/>
  <c r="J290" i="6"/>
  <c r="BK301" i="7"/>
  <c r="BK203" i="7"/>
  <c r="BK264" i="7"/>
  <c r="J282" i="7"/>
  <c r="J225" i="7"/>
  <c r="BK274" i="7"/>
  <c r="J166" i="7"/>
  <c r="BK261" i="7"/>
  <c r="J149" i="7"/>
  <c r="J269" i="7"/>
  <c r="J179" i="7"/>
  <c r="J254" i="7"/>
  <c r="J310" i="7"/>
  <c r="J175" i="7"/>
  <c r="J264" i="7"/>
  <c r="BK156" i="7"/>
  <c r="BK179" i="7"/>
  <c r="BK242" i="7"/>
  <c r="BK222" i="7"/>
  <c r="BK149" i="7"/>
  <c r="BK213" i="8"/>
  <c r="BK173" i="8"/>
  <c r="J216" i="8"/>
  <c r="BK245" i="8"/>
  <c r="J182" i="8"/>
  <c r="J137" i="8"/>
  <c r="BK136" i="8"/>
  <c r="BK176" i="8"/>
  <c r="BK162" i="8"/>
  <c r="BK169" i="8"/>
  <c r="BK225" i="8"/>
  <c r="J190" i="9"/>
  <c r="J176" i="9"/>
  <c r="J239" i="9"/>
  <c r="BK151" i="9"/>
  <c r="BK176" i="9"/>
  <c r="J193" i="9"/>
  <c r="BK239" i="9"/>
  <c r="J144" i="9"/>
  <c r="J211" i="9"/>
  <c r="J226" i="9"/>
  <c r="J199" i="9"/>
  <c r="BK174" i="10"/>
  <c r="J157" i="10"/>
  <c r="J219" i="10"/>
  <c r="BK173" i="10"/>
  <c r="J193" i="10"/>
  <c r="BK220" i="10"/>
  <c r="BK227" i="10"/>
  <c r="J241" i="10"/>
  <c r="BK169" i="10"/>
  <c r="BK185" i="10"/>
  <c r="J246" i="11"/>
  <c r="J259" i="11"/>
  <c r="J226" i="11"/>
  <c r="BK173" i="11"/>
  <c r="J179" i="11"/>
  <c r="BK177" i="11"/>
  <c r="BK243" i="11"/>
  <c r="BK259" i="11"/>
  <c r="BK140" i="11"/>
  <c r="J188" i="11"/>
  <c r="J234" i="11"/>
  <c r="J160" i="11"/>
  <c r="J216" i="11"/>
  <c r="BK261" i="12"/>
  <c r="BK251" i="12"/>
  <c r="BK256" i="12"/>
  <c r="J283" i="12"/>
  <c r="J277" i="12"/>
  <c r="J237" i="12"/>
  <c r="J175" i="12"/>
  <c r="J241" i="12"/>
  <c r="J291" i="12"/>
  <c r="BK244" i="12"/>
  <c r="BK303" i="12"/>
  <c r="BK230" i="12"/>
  <c r="BK310" i="12"/>
  <c r="J239" i="12"/>
  <c r="BK277" i="12"/>
  <c r="J142" i="12"/>
  <c r="BK142" i="12"/>
  <c r="J235" i="13"/>
  <c r="J167" i="13"/>
  <c r="BK167" i="13"/>
  <c r="J172" i="13"/>
  <c r="J227" i="13"/>
  <c r="J237" i="13"/>
  <c r="J135" i="13"/>
  <c r="J164" i="13"/>
  <c r="J190" i="13"/>
  <c r="BK142" i="13"/>
  <c r="BK156" i="13"/>
  <c r="J238" i="14"/>
  <c r="J235" i="15"/>
  <c r="BK186" i="15"/>
  <c r="J154" i="15"/>
  <c r="BK178" i="15"/>
  <c r="BK190" i="15"/>
  <c r="J224" i="15"/>
  <c r="J135" i="15"/>
  <c r="BK193" i="15"/>
  <c r="BK165" i="15"/>
  <c r="J216" i="16"/>
  <c r="J222" i="16"/>
  <c r="BK164" i="16"/>
  <c r="J179" i="16"/>
  <c r="J193" i="16"/>
  <c r="BK205" i="16"/>
  <c r="BK239" i="16"/>
  <c r="J247" i="16"/>
  <c r="J239" i="16"/>
  <c r="J164" i="16"/>
  <c r="J289" i="17"/>
  <c r="BK179" i="17"/>
  <c r="J294" i="17"/>
  <c r="J159" i="17"/>
  <c r="BK186" i="17"/>
  <c r="J270" i="17"/>
  <c r="J177" i="17"/>
  <c r="J163" i="17"/>
  <c r="BK260" i="17"/>
  <c r="BK193" i="17"/>
  <c r="J268" i="17"/>
  <c r="BK168" i="17"/>
  <c r="BK181" i="17"/>
  <c r="BK243" i="17"/>
  <c r="BK258" i="17"/>
  <c r="J148" i="17"/>
  <c r="J214" i="17"/>
  <c r="BK218" i="18"/>
  <c r="J155" i="18"/>
  <c r="J220" i="18"/>
  <c r="J258" i="18"/>
  <c r="J229" i="18"/>
  <c r="BK155" i="18"/>
  <c r="J283" i="18"/>
  <c r="J196" i="18"/>
  <c r="J303" i="18"/>
  <c r="J263" i="18"/>
  <c r="BK303" i="18"/>
  <c r="BK244" i="18"/>
  <c r="J201" i="18"/>
  <c r="BK299" i="18"/>
  <c r="J212" i="18"/>
  <c r="BK265" i="19"/>
  <c r="J174" i="19"/>
  <c r="J195" i="19"/>
  <c r="BK221" i="19"/>
  <c r="J232" i="19"/>
  <c r="J228" i="19"/>
  <c r="BK270" i="19"/>
  <c r="BK245" i="19"/>
  <c r="J216" i="19"/>
  <c r="BK235" i="19"/>
  <c r="J181" i="19"/>
  <c r="BK190" i="19"/>
  <c r="BK183" i="19"/>
  <c r="BK224" i="19"/>
  <c r="BK196" i="19"/>
  <c r="J128" i="20"/>
  <c r="J124" i="20"/>
  <c r="BK251" i="2"/>
  <c r="J251" i="2"/>
  <c r="J177" i="2"/>
  <c r="J272" i="2"/>
  <c r="J164" i="2"/>
  <c r="J306" i="2"/>
  <c r="J222" i="2"/>
  <c r="BK163" i="2"/>
  <c r="J244" i="2"/>
  <c r="J166" i="2"/>
  <c r="BK167" i="2"/>
  <c r="BK200" i="3"/>
  <c r="BK205" i="3"/>
  <c r="J227" i="3"/>
  <c r="BK227" i="3"/>
  <c r="BK222" i="3"/>
  <c r="J242" i="3"/>
  <c r="BK251" i="3"/>
  <c r="J170" i="3"/>
  <c r="J218" i="3"/>
  <c r="BK168" i="3"/>
  <c r="BK209" i="4"/>
  <c r="J200" i="4"/>
  <c r="BK185" i="4"/>
  <c r="J198" i="4"/>
  <c r="J236" i="4"/>
  <c r="J229" i="4"/>
  <c r="J153" i="4"/>
  <c r="BK218" i="4"/>
  <c r="J218" i="4"/>
  <c r="J227" i="4"/>
  <c r="BK242" i="4"/>
  <c r="J175" i="4"/>
  <c r="J165" i="5"/>
  <c r="J221" i="5"/>
  <c r="BK259" i="5"/>
  <c r="J297" i="5"/>
  <c r="BK229" i="5"/>
  <c r="J240" i="5"/>
  <c r="J275" i="5"/>
  <c r="J183" i="5"/>
  <c r="BK271" i="5"/>
  <c r="J162" i="5"/>
  <c r="BK221" i="5"/>
  <c r="BK254" i="5"/>
  <c r="J206" i="5"/>
  <c r="BK263" i="5"/>
  <c r="J256" i="5"/>
  <c r="J262" i="5"/>
  <c r="J299" i="6"/>
  <c r="BK239" i="6"/>
  <c r="BK252" i="6"/>
  <c r="J176" i="6"/>
  <c r="BK289" i="6"/>
  <c r="J255" i="6"/>
  <c r="BK250" i="6"/>
  <c r="J207" i="6"/>
  <c r="J256" i="6"/>
  <c r="J212" i="6"/>
  <c r="BK291" i="6"/>
  <c r="J306" i="6"/>
  <c r="BK237" i="6"/>
  <c r="BK179" i="6"/>
  <c r="J286" i="6"/>
  <c r="BK189" i="6"/>
  <c r="BK265" i="6"/>
  <c r="J156" i="6"/>
  <c r="BK225" i="7"/>
  <c r="J224" i="7"/>
  <c r="BK309" i="7"/>
  <c r="J191" i="7"/>
  <c r="J267" i="7"/>
  <c r="BK207" i="7"/>
  <c r="BK235" i="7"/>
  <c r="BK267" i="7"/>
  <c r="J302" i="7"/>
  <c r="BK148" i="7"/>
  <c r="J210" i="8"/>
  <c r="J143" i="8"/>
  <c r="BK137" i="8"/>
  <c r="BK190" i="8"/>
  <c r="BK230" i="8"/>
  <c r="BK239" i="8"/>
  <c r="J250" i="8"/>
  <c r="BK170" i="8"/>
  <c r="J144" i="8"/>
  <c r="J217" i="8"/>
  <c r="BK174" i="8"/>
  <c r="J173" i="9"/>
  <c r="J188" i="9"/>
  <c r="J136" i="9"/>
  <c r="BK197" i="9"/>
  <c r="BK156" i="9"/>
  <c r="J218" i="9"/>
  <c r="J170" i="9"/>
  <c r="J185" i="9"/>
  <c r="J237" i="9"/>
  <c r="BK143" i="9"/>
  <c r="J214" i="9"/>
  <c r="BK196" i="9"/>
  <c r="BK232" i="10"/>
  <c r="BK245" i="10"/>
  <c r="J174" i="10"/>
  <c r="BK151" i="10"/>
  <c r="J202" i="10"/>
  <c r="J237" i="10"/>
  <c r="J151" i="10"/>
  <c r="BK260" i="10"/>
  <c r="BK190" i="10"/>
  <c r="J178" i="10"/>
  <c r="J187" i="10"/>
  <c r="J256" i="11"/>
  <c r="J174" i="11"/>
  <c r="J213" i="11"/>
  <c r="BK264" i="11"/>
  <c r="J251" i="11"/>
  <c r="BK262" i="11"/>
  <c r="BK156" i="11"/>
  <c r="BK152" i="11"/>
  <c r="BK255" i="11"/>
  <c r="BK256" i="11"/>
  <c r="BK210" i="11"/>
  <c r="BK241" i="11"/>
  <c r="BK254" i="12"/>
  <c r="BK240" i="12"/>
  <c r="BK267" i="12"/>
  <c r="J187" i="12"/>
  <c r="BK165" i="12"/>
  <c r="J252" i="12"/>
  <c r="BK222" i="12"/>
  <c r="BK295" i="12"/>
  <c r="J287" i="12"/>
  <c r="BK218" i="12"/>
  <c r="J275" i="12"/>
  <c r="J190" i="12"/>
  <c r="BK275" i="12"/>
  <c r="BK213" i="12"/>
  <c r="J274" i="12"/>
  <c r="J254" i="12"/>
  <c r="J141" i="12"/>
  <c r="J233" i="13"/>
  <c r="BK238" i="13"/>
  <c r="BK182" i="13"/>
  <c r="BK176" i="13"/>
  <c r="BK170" i="13"/>
  <c r="J165" i="13"/>
  <c r="J151" i="13"/>
  <c r="J184" i="13"/>
  <c r="BK216" i="13"/>
  <c r="BK230" i="13"/>
  <c r="BK143" i="13"/>
  <c r="J154" i="13"/>
  <c r="J168" i="14"/>
  <c r="BK182" i="15"/>
  <c r="BK153" i="15"/>
  <c r="BK181" i="15"/>
  <c r="BK163" i="15"/>
  <c r="BK172" i="15"/>
  <c r="J222" i="15"/>
  <c r="J237" i="15"/>
  <c r="J202" i="15"/>
  <c r="J193" i="15"/>
  <c r="J198" i="16"/>
  <c r="J220" i="16"/>
  <c r="J181" i="16"/>
  <c r="BK184" i="16"/>
  <c r="J163" i="16"/>
  <c r="J202" i="16"/>
  <c r="J170" i="16"/>
  <c r="J190" i="16"/>
  <c r="BK178" i="16"/>
  <c r="BK226" i="16"/>
  <c r="BK148" i="16"/>
  <c r="BK144" i="16"/>
  <c r="J178" i="16"/>
  <c r="BK212" i="16"/>
  <c r="BK251" i="17"/>
  <c r="J181" i="17"/>
  <c r="J193" i="17"/>
  <c r="BK157" i="17"/>
  <c r="J184" i="17"/>
  <c r="J233" i="17"/>
  <c r="BK256" i="17"/>
  <c r="BK285" i="17"/>
  <c r="BK316" i="17"/>
  <c r="J223" i="17"/>
  <c r="J242" i="17"/>
  <c r="J263" i="17"/>
  <c r="J198" i="17"/>
  <c r="J220" i="17"/>
  <c r="BK166" i="17"/>
  <c r="BK216" i="17"/>
  <c r="J239" i="18"/>
  <c r="BK182" i="18"/>
  <c r="BK140" i="18"/>
  <c r="BK214" i="18"/>
  <c r="BK190" i="18"/>
  <c r="J205" i="18"/>
  <c r="BK225" i="18"/>
  <c r="BK239" i="18"/>
  <c r="J294" i="18"/>
  <c r="BK245" i="18"/>
  <c r="BK181" i="18"/>
  <c r="BK294" i="18"/>
  <c r="BK259" i="18"/>
  <c r="J264" i="18"/>
  <c r="J189" i="18"/>
  <c r="BK292" i="18"/>
  <c r="BK163" i="18"/>
  <c r="J157" i="18"/>
  <c r="J172" i="19"/>
  <c r="BK278" i="19"/>
  <c r="J263" i="19"/>
  <c r="J238" i="19"/>
  <c r="J266" i="19"/>
  <c r="BK147" i="19"/>
  <c r="J179" i="19"/>
  <c r="J200" i="19"/>
  <c r="J254" i="19"/>
  <c r="J192" i="19"/>
  <c r="BK219" i="19"/>
  <c r="J215" i="19"/>
  <c r="BK252" i="19"/>
  <c r="BK201" i="19"/>
  <c r="J126" i="20"/>
  <c r="J243" i="2"/>
  <c r="BK242" i="2"/>
  <c r="BK146" i="2"/>
  <c r="BK244" i="2"/>
  <c r="J292" i="2"/>
  <c r="BK150" i="2"/>
  <c r="J224" i="2"/>
  <c r="BK290" i="2"/>
  <c r="BK222" i="2"/>
  <c r="BK263" i="2"/>
  <c r="BK179" i="2"/>
  <c r="BK266" i="2"/>
  <c r="BK144" i="2"/>
  <c r="BK256" i="2"/>
  <c r="J205" i="2"/>
  <c r="BK294" i="2"/>
  <c r="J185" i="2"/>
  <c r="BK232" i="2"/>
  <c r="J238" i="3"/>
  <c r="BK149" i="3"/>
  <c r="BK182" i="3"/>
  <c r="J159" i="3"/>
  <c r="J154" i="3"/>
  <c r="BK190" i="3"/>
  <c r="BK218" i="3"/>
  <c r="J230" i="3"/>
  <c r="BK242" i="3"/>
  <c r="BK137" i="3"/>
  <c r="BK186" i="4"/>
  <c r="J192" i="4"/>
  <c r="J170" i="4"/>
  <c r="BK172" i="4"/>
  <c r="J220" i="4"/>
  <c r="J222" i="4"/>
  <c r="J260" i="4"/>
  <c r="BK260" i="4"/>
  <c r="BK239" i="4"/>
  <c r="J252" i="4"/>
  <c r="BK231" i="4"/>
  <c r="J242" i="5"/>
  <c r="BK176" i="5"/>
  <c r="J239" i="5"/>
  <c r="BK242" i="5"/>
  <c r="J254" i="5"/>
  <c r="J273" i="5"/>
  <c r="J178" i="5"/>
  <c r="J250" i="5"/>
  <c r="J167" i="5"/>
  <c r="BK240" i="5"/>
  <c r="J287" i="5"/>
  <c r="BK301" i="5"/>
  <c r="J218" i="5"/>
  <c r="J296" i="5"/>
  <c r="BK234" i="5"/>
  <c r="BK290" i="5"/>
  <c r="J192" i="5"/>
  <c r="J276" i="6"/>
  <c r="J179" i="6"/>
  <c r="J240" i="6"/>
  <c r="BK167" i="6"/>
  <c r="BK263" i="6"/>
  <c r="BK260" i="6"/>
  <c r="BK298" i="6"/>
  <c r="BK246" i="6"/>
  <c r="J192" i="6"/>
  <c r="BK275" i="6"/>
  <c r="J234" i="6"/>
  <c r="J296" i="6"/>
  <c r="BK195" i="6"/>
  <c r="J261" i="6"/>
  <c r="J304" i="6"/>
  <c r="BK278" i="6"/>
  <c r="BK297" i="6"/>
  <c r="J280" i="7"/>
  <c r="BK239" i="7"/>
  <c r="BK142" i="7"/>
  <c r="BK285" i="7"/>
  <c r="BK210" i="7"/>
  <c r="BK275" i="7"/>
  <c r="J308" i="7"/>
  <c r="J208" i="7"/>
  <c r="BK298" i="7"/>
  <c r="J188" i="7"/>
  <c r="J238" i="7"/>
  <c r="J298" i="7"/>
  <c r="BK320" i="7"/>
  <c r="BK265" i="7"/>
  <c r="J233" i="7"/>
  <c r="J142" i="7"/>
  <c r="J214" i="7"/>
  <c r="BK216" i="7"/>
  <c r="BK293" i="7"/>
  <c r="J226" i="8"/>
  <c r="BK185" i="8"/>
  <c r="BK227" i="8"/>
  <c r="BK195" i="8"/>
  <c r="J207" i="8"/>
  <c r="J184" i="8"/>
  <c r="BK182" i="8"/>
  <c r="J200" i="8"/>
  <c r="BK210" i="8"/>
  <c r="J203" i="8"/>
  <c r="BK234" i="8"/>
  <c r="BK197" i="8"/>
  <c r="BK199" i="9"/>
  <c r="BK217" i="9"/>
  <c r="BK221" i="9"/>
  <c r="BK193" i="9"/>
  <c r="BK228" i="9"/>
  <c r="BK242" i="9"/>
  <c r="J246" i="9"/>
  <c r="BK173" i="9"/>
  <c r="BK213" i="9"/>
  <c r="BK248" i="9"/>
  <c r="BK218" i="9"/>
  <c r="J181" i="10"/>
  <c r="BK162" i="10"/>
  <c r="J252" i="10"/>
  <c r="J223" i="10"/>
  <c r="BK181" i="10"/>
  <c r="J221" i="10"/>
  <c r="BK236" i="10"/>
  <c r="BK205" i="10"/>
  <c r="BK219" i="10"/>
  <c r="J176" i="10"/>
  <c r="J185" i="11"/>
  <c r="J241" i="11"/>
  <c r="BK193" i="11"/>
  <c r="BK213" i="11"/>
  <c r="BK230" i="11"/>
  <c r="BK176" i="11"/>
  <c r="J230" i="11"/>
  <c r="J204" i="11"/>
  <c r="J264" i="11"/>
  <c r="J200" i="11"/>
  <c r="J253" i="11"/>
  <c r="BK258" i="11"/>
  <c r="J177" i="11"/>
  <c r="BK280" i="12"/>
  <c r="J306" i="12"/>
  <c r="BK206" i="12"/>
  <c r="BK269" i="12"/>
  <c r="BK259" i="12"/>
  <c r="BK242" i="12"/>
  <c r="BK141" i="12"/>
  <c r="J215" i="12"/>
  <c r="J259" i="12"/>
  <c r="J179" i="12"/>
  <c r="BK231" i="12"/>
  <c r="BK174" i="12"/>
  <c r="J267" i="12"/>
  <c r="BK215" i="12"/>
  <c r="J294" i="12"/>
  <c r="BK149" i="12"/>
  <c r="J234" i="12"/>
  <c r="J162" i="12"/>
  <c r="J247" i="13"/>
  <c r="J212" i="13"/>
  <c r="BK148" i="13"/>
  <c r="BK189" i="13"/>
  <c r="J216" i="13"/>
  <c r="J187" i="13"/>
  <c r="BK146" i="13"/>
  <c r="J229" i="13"/>
  <c r="BK233" i="13"/>
  <c r="BK144" i="13"/>
  <c r="BK163" i="13"/>
  <c r="BK227" i="14"/>
  <c r="BK187" i="15"/>
  <c r="J210" i="15"/>
  <c r="J168" i="15"/>
  <c r="J181" i="15"/>
  <c r="BK219" i="15"/>
  <c r="J190" i="15"/>
  <c r="BK142" i="15"/>
  <c r="BK170" i="16"/>
  <c r="J146" i="16"/>
  <c r="BK209" i="16"/>
  <c r="J136" i="16"/>
  <c r="BK233" i="16"/>
  <c r="J172" i="16"/>
  <c r="J212" i="16"/>
  <c r="J227" i="16"/>
  <c r="BK175" i="16"/>
  <c r="J209" i="16"/>
  <c r="BK193" i="16"/>
  <c r="J148" i="16"/>
  <c r="BK269" i="17"/>
  <c r="J192" i="17"/>
  <c r="J266" i="17"/>
  <c r="BK252" i="17"/>
  <c r="J155" i="17"/>
  <c r="J182" i="17"/>
  <c r="J272" i="17"/>
  <c r="J264" i="17"/>
  <c r="BK225" i="17"/>
  <c r="J256" i="17"/>
  <c r="BK170" i="17"/>
  <c r="BK266" i="17"/>
  <c r="BK201" i="17"/>
  <c r="BK223" i="17"/>
  <c r="J300" i="17"/>
  <c r="BK159" i="17"/>
  <c r="BK210" i="17"/>
  <c r="J179" i="17"/>
  <c r="BK215" i="17"/>
  <c r="J233" i="18"/>
  <c r="J170" i="18"/>
  <c r="J284" i="18"/>
  <c r="J210" i="18"/>
  <c r="J218" i="18"/>
  <c r="J141" i="18"/>
  <c r="J190" i="18"/>
  <c r="BK263" i="18"/>
  <c r="J269" i="18"/>
  <c r="BK177" i="18"/>
  <c r="J300" i="18"/>
  <c r="BK253" i="18"/>
  <c r="J195" i="18"/>
  <c r="BK300" i="18"/>
  <c r="BK289" i="18"/>
  <c r="J223" i="18"/>
  <c r="J247" i="18"/>
  <c r="J266" i="18"/>
  <c r="J272" i="18"/>
  <c r="BK184" i="18"/>
  <c r="BK240" i="19"/>
  <c r="BK138" i="19"/>
  <c r="BK212" i="19"/>
  <c r="J249" i="19"/>
  <c r="BK247" i="19"/>
  <c r="BK263" i="19"/>
  <c r="BK146" i="19"/>
  <c r="J196" i="19"/>
  <c r="J262" i="19"/>
  <c r="J168" i="19"/>
  <c r="J218" i="19"/>
  <c r="J178" i="19"/>
  <c r="J147" i="19"/>
  <c r="J205" i="19"/>
  <c r="J222" i="19"/>
  <c r="BK195" i="19"/>
  <c r="BK121" i="20"/>
  <c r="BK120" i="20"/>
  <c r="J119" i="20"/>
  <c r="J179" i="2"/>
  <c r="BK201" i="2"/>
  <c r="J217" i="2"/>
  <c r="J214" i="2"/>
  <c r="BK249" i="2"/>
  <c r="J246" i="2"/>
  <c r="BK162" i="2"/>
  <c r="J154" i="2"/>
  <c r="BK185" i="2"/>
  <c r="BK298" i="2"/>
  <c r="J275" i="2"/>
  <c r="BK307" i="2"/>
  <c r="BK192" i="2"/>
  <c r="BK228" i="2"/>
  <c r="J250" i="3"/>
  <c r="BK211" i="3"/>
  <c r="BK235" i="3"/>
  <c r="BK181" i="3"/>
  <c r="BK224" i="3"/>
  <c r="J187" i="3"/>
  <c r="BK214" i="3"/>
  <c r="J239" i="3"/>
  <c r="BK171" i="3"/>
  <c r="BK194" i="3"/>
  <c r="J167" i="3"/>
  <c r="BK219" i="4"/>
  <c r="BK192" i="4"/>
  <c r="BK215" i="4"/>
  <c r="J244" i="4"/>
  <c r="J137" i="4"/>
  <c r="J151" i="4"/>
  <c r="BK220" i="4"/>
  <c r="BK250" i="4"/>
  <c r="J161" i="4"/>
  <c r="BK196" i="4"/>
  <c r="BK161" i="4"/>
  <c r="J292" i="5"/>
  <c r="BK181" i="5"/>
  <c r="BK158" i="5"/>
  <c r="J304" i="5"/>
  <c r="BK237" i="5"/>
  <c r="J263" i="5"/>
  <c r="BK299" i="5"/>
  <c r="BK202" i="5"/>
  <c r="BK239" i="5"/>
  <c r="J307" i="5"/>
  <c r="BK179" i="5"/>
  <c r="BK238" i="5"/>
  <c r="J198" i="5"/>
  <c r="J286" i="5"/>
  <c r="J195" i="5"/>
  <c r="J186" i="5"/>
  <c r="BK190" i="5"/>
  <c r="J252" i="6"/>
  <c r="BK174" i="6"/>
  <c r="J165" i="6"/>
  <c r="J271" i="6"/>
  <c r="BK299" i="6"/>
  <c r="J211" i="6"/>
  <c r="BK256" i="6"/>
  <c r="BK228" i="6"/>
  <c r="J167" i="6"/>
  <c r="J247" i="6"/>
  <c r="BK192" i="6"/>
  <c r="J249" i="6"/>
  <c r="BK302" i="6"/>
  <c r="BK212" i="6"/>
  <c r="J302" i="6"/>
  <c r="J294" i="6"/>
  <c r="J229" i="6"/>
  <c r="J289" i="6"/>
  <c r="J209" i="6"/>
  <c r="J259" i="7"/>
  <c r="BK214" i="7"/>
  <c r="BK294" i="7"/>
  <c r="BK287" i="7"/>
  <c r="J158" i="7"/>
  <c r="BK194" i="7"/>
  <c r="BK279" i="7"/>
  <c r="J203" i="7"/>
  <c r="J253" i="7"/>
  <c r="J199" i="7"/>
  <c r="BK258" i="7"/>
  <c r="BK300" i="7"/>
  <c r="J156" i="7"/>
  <c r="J266" i="7"/>
  <c r="J243" i="7"/>
  <c r="J244" i="7"/>
  <c r="BK290" i="7"/>
  <c r="J161" i="7"/>
  <c r="BK154" i="7"/>
  <c r="J160" i="8"/>
  <c r="BK207" i="8"/>
  <c r="J214" i="8"/>
  <c r="J195" i="8"/>
  <c r="J185" i="8"/>
  <c r="J197" i="8"/>
  <c r="J235" i="8"/>
  <c r="BK208" i="8"/>
  <c r="J169" i="8"/>
  <c r="J227" i="8"/>
  <c r="J221" i="8"/>
  <c r="J173" i="8"/>
  <c r="J195" i="9"/>
  <c r="BK178" i="9"/>
  <c r="J157" i="9"/>
  <c r="J196" i="9"/>
  <c r="J151" i="9"/>
  <c r="BK191" i="9"/>
  <c r="J242" i="9"/>
  <c r="BK174" i="9"/>
  <c r="BK249" i="9"/>
  <c r="J182" i="9"/>
  <c r="J228" i="9"/>
  <c r="J171" i="9"/>
  <c r="J216" i="10"/>
  <c r="J245" i="10"/>
  <c r="J190" i="10"/>
  <c r="BK201" i="10"/>
  <c r="J173" i="10"/>
  <c r="J247" i="10"/>
  <c r="J201" i="10"/>
  <c r="J236" i="10"/>
  <c r="BK136" i="10"/>
  <c r="BK178" i="10"/>
  <c r="BK215" i="10"/>
  <c r="J136" i="10"/>
  <c r="J258" i="11"/>
  <c r="BK200" i="11"/>
  <c r="J255" i="11"/>
  <c r="BK227" i="11"/>
  <c r="J140" i="11"/>
  <c r="BK207" i="11"/>
  <c r="J249" i="11"/>
  <c r="BK147" i="11"/>
  <c r="BK146" i="11"/>
  <c r="BK242" i="11"/>
  <c r="BK233" i="11"/>
  <c r="J262" i="11"/>
  <c r="J193" i="11"/>
  <c r="BK305" i="12"/>
  <c r="J209" i="12"/>
  <c r="BK294" i="12"/>
  <c r="BK298" i="12"/>
  <c r="J233" i="12"/>
  <c r="J308" i="12"/>
  <c r="BK233" i="12"/>
  <c r="J298" i="12"/>
  <c r="J250" i="12"/>
  <c r="J156" i="12"/>
  <c r="BK263" i="12"/>
  <c r="BK282" i="12"/>
  <c r="J195" i="12"/>
  <c r="BK253" i="12"/>
  <c r="BK162" i="12"/>
  <c r="BK226" i="13"/>
  <c r="J230" i="13"/>
  <c r="J168" i="13"/>
  <c r="BK227" i="13"/>
  <c r="BK229" i="13"/>
  <c r="BK213" i="13"/>
  <c r="J144" i="13"/>
  <c r="BK220" i="13"/>
  <c r="J163" i="13"/>
  <c r="BK187" i="13"/>
  <c r="J178" i="13"/>
  <c r="BK234" i="14"/>
  <c r="J230" i="14"/>
  <c r="BK229" i="15"/>
  <c r="BK170" i="15"/>
  <c r="BK214" i="15"/>
  <c r="BK200" i="16"/>
  <c r="BK153" i="16"/>
  <c r="J230" i="16"/>
  <c r="BK142" i="16"/>
  <c r="J156" i="16"/>
  <c r="J151" i="16"/>
  <c r="BK247" i="16"/>
  <c r="BK151" i="16"/>
  <c r="BK222" i="16"/>
  <c r="BK213" i="16"/>
  <c r="BK186" i="16"/>
  <c r="BK202" i="16"/>
  <c r="J190" i="17"/>
  <c r="BK177" i="17"/>
  <c r="J251" i="17"/>
  <c r="BK263" i="17"/>
  <c r="J295" i="17"/>
  <c r="BK247" i="17"/>
  <c r="J259" i="17"/>
  <c r="BK295" i="17"/>
  <c r="J239" i="17"/>
  <c r="J303" i="17"/>
  <c r="BK270" i="17"/>
  <c r="BK205" i="17"/>
  <c r="BK240" i="17"/>
  <c r="BK296" i="17"/>
  <c r="BK229" i="17"/>
  <c r="J209" i="17"/>
  <c r="J218" i="17"/>
  <c r="J240" i="18"/>
  <c r="BK168" i="18"/>
  <c r="J237" i="18"/>
  <c r="BK233" i="18"/>
  <c r="J148" i="18"/>
  <c r="BK290" i="18"/>
  <c r="BK247" i="18"/>
  <c r="BK316" i="18"/>
  <c r="BK270" i="18"/>
  <c r="BK196" i="18"/>
  <c r="BK297" i="18"/>
  <c r="BK229" i="18"/>
  <c r="BK260" i="18"/>
  <c r="J162" i="18"/>
  <c r="BK205" i="18"/>
  <c r="BK162" i="18"/>
  <c r="BK187" i="19"/>
  <c r="BK137" i="19"/>
  <c r="BK268" i="19"/>
  <c r="J250" i="19"/>
  <c r="J278" i="19"/>
  <c r="J152" i="19"/>
  <c r="BK218" i="19"/>
  <c r="BK232" i="19"/>
  <c r="J257" i="19"/>
  <c r="J255" i="19"/>
  <c r="BK152" i="19"/>
  <c r="J201" i="19"/>
  <c r="BK251" i="19"/>
  <c r="J189" i="19"/>
  <c r="J123" i="20"/>
  <c r="BK257" i="2"/>
  <c r="J256" i="2"/>
  <c r="BK272" i="2"/>
  <c r="J265" i="2"/>
  <c r="J144" i="2"/>
  <c r="J282" i="2"/>
  <c r="J180" i="2"/>
  <c r="BK248" i="2"/>
  <c r="BK295" i="2"/>
  <c r="BK188" i="2"/>
  <c r="BK305" i="2"/>
  <c r="J257" i="2"/>
  <c r="BK166" i="2"/>
  <c r="BK183" i="2"/>
  <c r="J202" i="2"/>
  <c r="BK213" i="3"/>
  <c r="J241" i="3"/>
  <c r="J188" i="3"/>
  <c r="BK196" i="3"/>
  <c r="J196" i="3"/>
  <c r="J197" i="3"/>
  <c r="J216" i="3"/>
  <c r="J193" i="3"/>
  <c r="J224" i="3"/>
  <c r="J261" i="3"/>
  <c r="BK166" i="3"/>
  <c r="BK204" i="3"/>
  <c r="J185" i="3"/>
  <c r="J178" i="3"/>
  <c r="J137" i="3"/>
  <c r="J231" i="4"/>
  <c r="BK157" i="4"/>
  <c r="J239" i="4"/>
  <c r="J143" i="4"/>
  <c r="J194" i="4"/>
  <c r="J171" i="4"/>
  <c r="J144" i="4"/>
  <c r="BK144" i="4"/>
  <c r="BK143" i="4"/>
  <c r="J177" i="4"/>
  <c r="BK191" i="4"/>
  <c r="BK177" i="4"/>
  <c r="J212" i="5"/>
  <c r="J281" i="5"/>
  <c r="J294" i="5"/>
  <c r="J301" i="5"/>
  <c r="BK162" i="5"/>
  <c r="J235" i="5"/>
  <c r="BK287" i="5"/>
  <c r="J215" i="5"/>
  <c r="BK296" i="5"/>
  <c r="BK270" i="5"/>
  <c r="J249" i="5"/>
  <c r="BK178" i="5"/>
  <c r="J247" i="5"/>
  <c r="J161" i="5"/>
  <c r="BK215" i="5"/>
  <c r="BK247" i="5"/>
  <c r="BK193" i="5"/>
  <c r="BK279" i="6"/>
  <c r="BK206" i="6"/>
  <c r="BK271" i="6"/>
  <c r="J183" i="6"/>
  <c r="J273" i="6"/>
  <c r="J242" i="6"/>
  <c r="BK247" i="6"/>
  <c r="J175" i="6"/>
  <c r="BK249" i="6"/>
  <c r="J189" i="6"/>
  <c r="BK234" i="6"/>
  <c r="J238" i="6"/>
  <c r="BK156" i="6"/>
  <c r="BK178" i="6"/>
  <c r="J190" i="6"/>
  <c r="J287" i="6"/>
  <c r="BK187" i="6"/>
  <c r="BK236" i="7"/>
  <c r="BK228" i="7"/>
  <c r="BK184" i="7"/>
  <c r="BK243" i="7"/>
  <c r="J303" i="7"/>
  <c r="J228" i="7"/>
  <c r="BK296" i="7"/>
  <c r="J213" i="7"/>
  <c r="J263" i="7"/>
  <c r="BK182" i="7"/>
  <c r="BK252" i="7"/>
  <c r="J290" i="7"/>
  <c r="J235" i="7"/>
  <c r="BK305" i="7"/>
  <c r="J296" i="7"/>
  <c r="BK306" i="7"/>
  <c r="J212" i="7"/>
  <c r="J178" i="8"/>
  <c r="J213" i="8"/>
  <c r="BK233" i="8"/>
  <c r="J237" i="8"/>
  <c r="J151" i="8"/>
  <c r="J153" i="8"/>
  <c r="J225" i="8"/>
  <c r="J246" i="8"/>
  <c r="J233" i="8"/>
  <c r="J228" i="8"/>
  <c r="BK178" i="8"/>
  <c r="J213" i="9"/>
  <c r="BK219" i="9"/>
  <c r="BK225" i="9"/>
  <c r="BK169" i="9"/>
  <c r="BK182" i="9"/>
  <c r="BK153" i="9"/>
  <c r="J200" i="9"/>
  <c r="J258" i="9"/>
  <c r="BK157" i="9"/>
  <c r="J235" i="9"/>
  <c r="BK235" i="9"/>
  <c r="BK190" i="9"/>
  <c r="J242" i="10"/>
  <c r="J137" i="10"/>
  <c r="J197" i="10"/>
  <c r="J220" i="10"/>
  <c r="J153" i="10"/>
  <c r="J205" i="10"/>
  <c r="BK153" i="10"/>
  <c r="BK210" i="10"/>
  <c r="J244" i="10"/>
  <c r="J149" i="10"/>
  <c r="BK199" i="10"/>
  <c r="J188" i="10"/>
  <c r="J213" i="10"/>
  <c r="J176" i="11"/>
  <c r="BK253" i="11"/>
  <c r="J210" i="11"/>
  <c r="J223" i="11"/>
  <c r="J154" i="11"/>
  <c r="BK265" i="11"/>
  <c r="J165" i="11"/>
  <c r="BK165" i="11"/>
  <c r="BK174" i="11"/>
  <c r="BK224" i="11"/>
  <c r="J265" i="11"/>
  <c r="BK187" i="11"/>
  <c r="BK296" i="12"/>
  <c r="BK195" i="12"/>
  <c r="J207" i="12"/>
  <c r="BK167" i="12"/>
  <c r="J253" i="12"/>
  <c r="J236" i="12"/>
  <c r="BK158" i="12"/>
  <c r="BK234" i="12"/>
  <c r="J296" i="12"/>
  <c r="BK239" i="12"/>
  <c r="J295" i="12"/>
  <c r="BK258" i="12"/>
  <c r="BK181" i="12"/>
  <c r="J263" i="12"/>
  <c r="BK187" i="12"/>
  <c r="J202" i="12"/>
  <c r="J174" i="12"/>
  <c r="BK239" i="13"/>
  <c r="J153" i="13"/>
  <c r="J193" i="13"/>
  <c r="J146" i="13"/>
  <c r="J142" i="13"/>
  <c r="J148" i="13"/>
  <c r="J224" i="13"/>
  <c r="BK224" i="13"/>
  <c r="J202" i="13"/>
  <c r="BK226" i="14"/>
  <c r="BK220" i="14"/>
  <c r="BK200" i="14"/>
  <c r="BK197" i="14"/>
  <c r="J190" i="14"/>
  <c r="J189" i="14"/>
  <c r="J179" i="14"/>
  <c r="J178" i="14"/>
  <c r="BK176" i="14"/>
  <c r="BK167" i="14"/>
  <c r="BK165" i="14"/>
  <c r="J164" i="14"/>
  <c r="BK154" i="14"/>
  <c r="BK146" i="14"/>
  <c r="BK144" i="14"/>
  <c r="BK143" i="14"/>
  <c r="J235" i="14"/>
  <c r="J222" i="14"/>
  <c r="J219" i="14"/>
  <c r="BK205" i="14"/>
  <c r="J198" i="14"/>
  <c r="J184" i="14"/>
  <c r="J182" i="14"/>
  <c r="J181" i="14"/>
  <c r="J144" i="14"/>
  <c r="J143" i="14"/>
  <c r="BK136" i="14"/>
  <c r="J226" i="14"/>
  <c r="BK219" i="14"/>
  <c r="J213" i="14"/>
  <c r="BK210" i="14"/>
  <c r="BK198" i="14"/>
  <c r="BK193" i="14"/>
  <c r="BK187" i="14"/>
  <c r="J186" i="14"/>
  <c r="BK182" i="14"/>
  <c r="J172" i="14"/>
  <c r="BK230" i="14"/>
  <c r="BK202" i="14"/>
  <c r="J154" i="14"/>
  <c r="J153" i="14"/>
  <c r="BK214" i="14"/>
  <c r="J209" i="14"/>
  <c r="J208" i="14"/>
  <c r="BK207" i="14"/>
  <c r="BK204" i="14"/>
  <c r="J187" i="14"/>
  <c r="J176" i="14"/>
  <c r="BK175" i="14"/>
  <c r="BK172" i="14"/>
  <c r="BK170" i="14"/>
  <c r="BK168" i="14"/>
  <c r="BK163" i="14"/>
  <c r="BK135" i="14"/>
  <c r="J247" i="14"/>
  <c r="J239" i="14"/>
  <c r="J237" i="14"/>
  <c r="BK233" i="14"/>
  <c r="BK222" i="14"/>
  <c r="J220" i="14"/>
  <c r="BK216" i="14"/>
  <c r="J207" i="14"/>
  <c r="J197" i="14"/>
  <c r="BK178" i="14"/>
  <c r="J163" i="14"/>
  <c r="BK156" i="14"/>
  <c r="J151" i="14"/>
  <c r="J146" i="14"/>
  <c r="BK247" i="14"/>
  <c r="J234" i="14"/>
  <c r="BK231" i="14"/>
  <c r="J205" i="14"/>
  <c r="J200" i="14"/>
  <c r="BK238" i="14"/>
  <c r="J233" i="14"/>
  <c r="J231" i="14"/>
  <c r="J229" i="14"/>
  <c r="J227" i="14"/>
  <c r="BK224" i="14"/>
  <c r="J216" i="14"/>
  <c r="BK212" i="14"/>
  <c r="J204" i="14"/>
  <c r="J202" i="14"/>
  <c r="J193" i="14"/>
  <c r="BK189" i="14"/>
  <c r="BK179" i="14"/>
  <c r="J165" i="14"/>
  <c r="J156" i="14"/>
  <c r="J224" i="14"/>
  <c r="J214" i="14"/>
  <c r="BK213" i="14"/>
  <c r="J212" i="14"/>
  <c r="J210" i="14"/>
  <c r="BK209" i="14"/>
  <c r="BK208" i="14"/>
  <c r="BK164" i="14"/>
  <c r="BK148" i="14"/>
  <c r="BK142" i="14"/>
  <c r="J136" i="14"/>
  <c r="BK190" i="14"/>
  <c r="BK186" i="14"/>
  <c r="BK184" i="14"/>
  <c r="BK181" i="14"/>
  <c r="J175" i="14"/>
  <c r="J170" i="14"/>
  <c r="BK153" i="14"/>
  <c r="BK151" i="14"/>
  <c r="J148" i="14"/>
  <c r="J135" i="14"/>
  <c r="BK247" i="15"/>
  <c r="J238" i="15"/>
  <c r="BK237" i="15"/>
  <c r="BK233" i="15"/>
  <c r="J208" i="15"/>
  <c r="BK179" i="15"/>
  <c r="J176" i="15"/>
  <c r="J170" i="15"/>
  <c r="BK168" i="15"/>
  <c r="BK164" i="15"/>
  <c r="BK143" i="15"/>
  <c r="BK239" i="15"/>
  <c r="BK209" i="15"/>
  <c r="J186" i="15"/>
  <c r="BK184" i="15"/>
  <c r="BK176" i="15"/>
  <c r="J175" i="15"/>
  <c r="J144" i="15"/>
  <c r="J143" i="15"/>
  <c r="J233" i="15"/>
  <c r="BK230" i="15"/>
  <c r="J229" i="15"/>
  <c r="BK226" i="15"/>
  <c r="BK224" i="15"/>
  <c r="BK213" i="15"/>
  <c r="BK205" i="15"/>
  <c r="J189" i="15"/>
  <c r="J187" i="15"/>
  <c r="J184" i="15"/>
  <c r="J179" i="15"/>
  <c r="J163" i="15"/>
  <c r="BK151" i="15"/>
  <c r="J148" i="15"/>
  <c r="J146" i="15"/>
  <c r="J247" i="15"/>
  <c r="J234" i="15"/>
  <c r="BK227" i="15"/>
  <c r="J214" i="15"/>
  <c r="BK212" i="15"/>
  <c r="BK210" i="15"/>
  <c r="BK200" i="15"/>
  <c r="J198" i="15"/>
  <c r="BK197" i="15"/>
  <c r="J182" i="15"/>
  <c r="J178" i="15"/>
  <c r="BK238" i="15"/>
  <c r="BK235" i="15"/>
  <c r="J231" i="15"/>
  <c r="J230" i="15"/>
  <c r="BK222" i="15"/>
  <c r="J219" i="15"/>
  <c r="J200" i="15"/>
  <c r="J156" i="15"/>
  <c r="BK234" i="15"/>
  <c r="J164" i="15"/>
  <c r="J153" i="15"/>
  <c r="J213" i="15"/>
  <c r="J239" i="15"/>
  <c r="J227" i="15"/>
  <c r="J142" i="15"/>
  <c r="J204" i="15"/>
  <c r="J207" i="15"/>
  <c r="BK219" i="16"/>
  <c r="BK237" i="16"/>
  <c r="BK235" i="16"/>
  <c r="BK197" i="16"/>
  <c r="J135" i="16"/>
  <c r="BK227" i="16"/>
  <c r="BK156" i="16"/>
  <c r="J204" i="16"/>
  <c r="J210" i="16"/>
  <c r="BK231" i="16"/>
  <c r="J167" i="16"/>
  <c r="BK234" i="16"/>
  <c r="J165" i="16"/>
  <c r="BK135" i="16"/>
  <c r="J252" i="17"/>
  <c r="J292" i="17"/>
  <c r="J287" i="17"/>
  <c r="J205" i="17"/>
  <c r="BK234" i="17"/>
  <c r="BK283" i="17"/>
  <c r="BK198" i="17"/>
  <c r="J245" i="17"/>
  <c r="J284" i="17"/>
  <c r="BK218" i="17"/>
  <c r="BK300" i="17"/>
  <c r="J267" i="17"/>
  <c r="J216" i="17"/>
  <c r="BK244" i="17"/>
  <c r="BK262" i="17"/>
  <c r="J196" i="17"/>
  <c r="BK196" i="17"/>
  <c r="J141" i="17"/>
  <c r="BK178" i="17"/>
  <c r="BK212" i="18"/>
  <c r="J262" i="18"/>
  <c r="J192" i="18"/>
  <c r="BK159" i="18"/>
  <c r="BK220" i="18"/>
  <c r="J256" i="18"/>
  <c r="J186" i="18"/>
  <c r="J288" i="18"/>
  <c r="BK236" i="18"/>
  <c r="J316" i="18"/>
  <c r="BK268" i="18"/>
  <c r="BK141" i="18"/>
  <c r="J181" i="18"/>
  <c r="BK272" i="18"/>
  <c r="J292" i="18"/>
  <c r="J245" i="18"/>
  <c r="J176" i="19"/>
  <c r="BK237" i="19"/>
  <c r="BK227" i="19"/>
  <c r="BK233" i="19"/>
  <c r="J265" i="19"/>
  <c r="J163" i="19"/>
  <c r="BK255" i="19"/>
  <c r="J183" i="19"/>
  <c r="BK179" i="19"/>
  <c r="J252" i="19"/>
  <c r="J221" i="19"/>
  <c r="J223" i="19"/>
  <c r="BK181" i="19"/>
  <c r="BK223" i="19"/>
  <c r="BK193" i="19"/>
  <c r="J120" i="20"/>
  <c r="J121" i="20"/>
  <c r="BK119" i="20"/>
  <c r="J253" i="2"/>
  <c r="BK243" i="2"/>
  <c r="BK253" i="2"/>
  <c r="BK221" i="2"/>
  <c r="J283" i="2"/>
  <c r="BK213" i="2"/>
  <c r="BK265" i="2"/>
  <c r="J225" i="2"/>
  <c r="J153" i="2"/>
  <c r="BK277" i="2"/>
  <c r="BK205" i="2"/>
  <c r="AS94" i="1"/>
  <c r="BK246" i="2"/>
  <c r="J171" i="2"/>
  <c r="J277" i="2"/>
  <c r="J238" i="2"/>
  <c r="BK241" i="3"/>
  <c r="J210" i="3"/>
  <c r="BK233" i="3"/>
  <c r="BK170" i="3"/>
  <c r="BK197" i="3"/>
  <c r="J228" i="3"/>
  <c r="BK250" i="3"/>
  <c r="J175" i="3"/>
  <c r="BK261" i="3"/>
  <c r="BK187" i="3"/>
  <c r="BK207" i="3"/>
  <c r="BK193" i="3"/>
  <c r="BK143" i="3"/>
  <c r="J235" i="4"/>
  <c r="J179" i="4"/>
  <c r="J183" i="4"/>
  <c r="BK200" i="4"/>
  <c r="BK241" i="4"/>
  <c r="J217" i="4"/>
  <c r="BK237" i="4"/>
  <c r="J219" i="4"/>
  <c r="BK183" i="4"/>
  <c r="J196" i="4"/>
  <c r="J237" i="4"/>
  <c r="BK182" i="4"/>
  <c r="J163" i="4"/>
  <c r="BK192" i="5"/>
  <c r="BK260" i="5"/>
  <c r="J257" i="5"/>
  <c r="BK278" i="5"/>
  <c r="BK156" i="5"/>
  <c r="J229" i="5"/>
  <c r="J289" i="5"/>
  <c r="J189" i="5"/>
  <c r="BK220" i="5"/>
  <c r="BK224" i="5"/>
  <c r="BK273" i="5"/>
  <c r="BK232" i="5"/>
  <c r="BK195" i="5"/>
  <c r="BK262" i="5"/>
  <c r="BK183" i="5"/>
  <c r="BK256" i="5"/>
  <c r="J174" i="5"/>
  <c r="J260" i="6"/>
  <c r="BK190" i="6"/>
  <c r="J254" i="6"/>
  <c r="J206" i="6"/>
  <c r="J269" i="6"/>
  <c r="J228" i="6"/>
  <c r="J248" i="6"/>
  <c r="J215" i="6"/>
  <c r="BK149" i="6"/>
  <c r="BK248" i="6"/>
  <c r="J193" i="6"/>
  <c r="BK213" i="6"/>
  <c r="J221" i="6"/>
  <c r="BK287" i="6"/>
  <c r="J283" i="6"/>
  <c r="BK286" i="6"/>
  <c r="BK207" i="6"/>
  <c r="J258" i="7"/>
  <c r="BK158" i="7"/>
  <c r="J162" i="7"/>
  <c r="J283" i="7"/>
  <c r="BK196" i="7"/>
  <c r="BK251" i="7"/>
  <c r="BK191" i="7"/>
  <c r="J274" i="7"/>
  <c r="J196" i="7"/>
  <c r="BK233" i="7"/>
  <c r="BK162" i="7"/>
  <c r="J216" i="7"/>
  <c r="J291" i="7"/>
  <c r="BK246" i="7"/>
  <c r="J141" i="7"/>
  <c r="BK177" i="7"/>
  <c r="BK208" i="7"/>
  <c r="BK213" i="7"/>
  <c r="J149" i="8"/>
  <c r="BK193" i="8"/>
  <c r="BK243" i="8"/>
  <c r="BK196" i="8"/>
  <c r="BK219" i="8"/>
  <c r="J245" i="8"/>
  <c r="BK157" i="8"/>
  <c r="BK187" i="8"/>
  <c r="BK258" i="8"/>
  <c r="BK250" i="8"/>
  <c r="J211" i="8"/>
  <c r="J171" i="8"/>
  <c r="J243" i="9"/>
  <c r="BK149" i="9"/>
  <c r="BK200" i="9"/>
  <c r="BK227" i="9"/>
  <c r="BK240" i="9"/>
  <c r="J160" i="9"/>
  <c r="J207" i="9"/>
  <c r="J250" i="9"/>
  <c r="J162" i="9"/>
  <c r="J208" i="9"/>
  <c r="J233" i="9"/>
  <c r="BK211" i="9"/>
  <c r="BK209" i="10"/>
  <c r="BK242" i="10"/>
  <c r="BK191" i="10"/>
  <c r="BK228" i="10"/>
  <c r="BK250" i="10"/>
  <c r="BK157" i="10"/>
  <c r="J195" i="10"/>
  <c r="J144" i="10"/>
  <c r="J228" i="10"/>
  <c r="BK137" i="10"/>
  <c r="BK176" i="10"/>
  <c r="J171" i="10"/>
  <c r="J239" i="10"/>
  <c r="BK184" i="10"/>
  <c r="BK229" i="11"/>
  <c r="J152" i="11"/>
  <c r="J211" i="11"/>
  <c r="J232" i="11"/>
  <c r="J184" i="11"/>
  <c r="J215" i="11"/>
  <c r="BK185" i="11"/>
  <c r="J209" i="11"/>
  <c r="BK251" i="11"/>
  <c r="J266" i="11"/>
  <c r="J172" i="11"/>
  <c r="BK266" i="11"/>
  <c r="BK232" i="11"/>
  <c r="J309" i="12"/>
  <c r="BK273" i="12"/>
  <c r="J212" i="12"/>
  <c r="BK161" i="12"/>
  <c r="BK175" i="12"/>
  <c r="J251" i="12"/>
  <c r="BK176" i="12"/>
  <c r="BK236" i="12"/>
  <c r="J165" i="12"/>
  <c r="BK221" i="12"/>
  <c r="BK320" i="12"/>
  <c r="J279" i="12"/>
  <c r="J192" i="12"/>
  <c r="J242" i="12"/>
  <c r="J189" i="12"/>
  <c r="J154" i="12"/>
  <c r="BK211" i="12"/>
  <c r="BK237" i="13"/>
  <c r="J239" i="13"/>
  <c r="BK172" i="13"/>
  <c r="BK178" i="13"/>
  <c r="J181" i="13"/>
  <c r="J189" i="13"/>
  <c r="J175" i="13"/>
  <c r="J208" i="13"/>
  <c r="BK204" i="13"/>
  <c r="J156" i="13"/>
  <c r="J179" i="13"/>
  <c r="BK200" i="13"/>
  <c r="J143" i="13"/>
  <c r="BK237" i="14"/>
  <c r="J216" i="15"/>
  <c r="J226" i="15"/>
  <c r="BK216" i="15"/>
  <c r="J234" i="16"/>
  <c r="BK146" i="16"/>
  <c r="BK189" i="16"/>
  <c r="J186" i="16"/>
  <c r="BK165" i="16"/>
  <c r="J226" i="16"/>
  <c r="J182" i="16"/>
  <c r="J208" i="16"/>
  <c r="BK167" i="16"/>
  <c r="BK207" i="16"/>
  <c r="BK238" i="16"/>
  <c r="J175" i="16"/>
  <c r="BK187" i="16"/>
  <c r="BK136" i="16"/>
  <c r="BK245" i="17"/>
  <c r="BK284" i="17"/>
  <c r="J157" i="17"/>
  <c r="BK242" i="17"/>
  <c r="BK278" i="17"/>
  <c r="J297" i="17"/>
  <c r="BK220" i="17"/>
  <c r="BK253" i="17"/>
  <c r="BK289" i="17"/>
  <c r="J236" i="17"/>
  <c r="BK299" i="17"/>
  <c r="J260" i="17"/>
  <c r="J304" i="17"/>
  <c r="J195" i="17"/>
  <c r="BK233" i="17"/>
  <c r="J247" i="17"/>
  <c r="BK163" i="17"/>
  <c r="BK147" i="17"/>
  <c r="BK262" i="18"/>
  <c r="BK210" i="18"/>
  <c r="J147" i="18"/>
  <c r="J184" i="18"/>
  <c r="BK179" i="18"/>
  <c r="BK201" i="18"/>
  <c r="J193" i="18"/>
  <c r="BK264" i="18"/>
  <c r="BK195" i="18"/>
  <c r="BK295" i="18"/>
  <c r="BK243" i="18"/>
  <c r="J302" i="18"/>
  <c r="BK269" i="18"/>
  <c r="J287" i="18"/>
  <c r="BK193" i="18"/>
  <c r="J290" i="18"/>
  <c r="BK178" i="18"/>
  <c r="BK215" i="18"/>
  <c r="J244" i="19"/>
  <c r="BK168" i="19"/>
  <c r="BK198" i="19"/>
  <c r="J245" i="19"/>
  <c r="J240" i="19"/>
  <c r="J269" i="19"/>
  <c r="J256" i="19"/>
  <c r="J233" i="19"/>
  <c r="J270" i="19"/>
  <c r="BK172" i="19"/>
  <c r="J237" i="19"/>
  <c r="J227" i="19"/>
  <c r="BK216" i="19"/>
  <c r="BK238" i="19"/>
  <c r="BK200" i="19"/>
  <c r="J235" i="19"/>
  <c r="BK208" i="19"/>
  <c r="BK128" i="20"/>
  <c r="BK124" i="20"/>
  <c r="BK140" i="2" l="1"/>
  <c r="J140" i="2"/>
  <c r="J98" i="2"/>
  <c r="R161" i="2"/>
  <c r="BK204" i="2"/>
  <c r="J204" i="2"/>
  <c r="J110" i="2"/>
  <c r="P229" i="2"/>
  <c r="R245" i="2"/>
  <c r="P299" i="2"/>
  <c r="R135" i="3"/>
  <c r="BK177" i="3"/>
  <c r="J177" i="3" s="1"/>
  <c r="J103" i="3" s="1"/>
  <c r="P195" i="3"/>
  <c r="T212" i="3"/>
  <c r="T226" i="3"/>
  <c r="T135" i="4"/>
  <c r="BK181" i="4"/>
  <c r="P199" i="4"/>
  <c r="T221" i="4"/>
  <c r="P249" i="4"/>
  <c r="P140" i="5"/>
  <c r="R185" i="5"/>
  <c r="T214" i="5"/>
  <c r="R236" i="5"/>
  <c r="BK280" i="5"/>
  <c r="J280" i="5" s="1"/>
  <c r="J116" i="5" s="1"/>
  <c r="BK300" i="5"/>
  <c r="J300" i="5" s="1"/>
  <c r="J117" i="5" s="1"/>
  <c r="P140" i="6"/>
  <c r="BK185" i="6"/>
  <c r="J185" i="6" s="1"/>
  <c r="J103" i="6" s="1"/>
  <c r="BK205" i="6"/>
  <c r="J205" i="6" s="1"/>
  <c r="J107" i="6" s="1"/>
  <c r="P230" i="6"/>
  <c r="BK251" i="6"/>
  <c r="J251" i="6" s="1"/>
  <c r="J114" i="6" s="1"/>
  <c r="T280" i="6"/>
  <c r="P160" i="7"/>
  <c r="P186" i="7"/>
  <c r="BK206" i="7"/>
  <c r="J206" i="7"/>
  <c r="J107" i="7"/>
  <c r="BK211" i="7"/>
  <c r="J211" i="7" s="1"/>
  <c r="J109" i="7" s="1"/>
  <c r="P234" i="7"/>
  <c r="R245" i="7"/>
  <c r="P284" i="7"/>
  <c r="P155" i="8"/>
  <c r="BK189" i="8"/>
  <c r="J189" i="8" s="1"/>
  <c r="J104" i="8" s="1"/>
  <c r="T194" i="8"/>
  <c r="P229" i="8"/>
  <c r="P155" i="9"/>
  <c r="BK194" i="9"/>
  <c r="J194" i="9"/>
  <c r="J106" i="9"/>
  <c r="P209" i="9"/>
  <c r="R220" i="9"/>
  <c r="R244" i="9"/>
  <c r="P155" i="10"/>
  <c r="R198" i="10"/>
  <c r="P231" i="10"/>
  <c r="R158" i="11"/>
  <c r="P225" i="11"/>
  <c r="R236" i="11"/>
  <c r="T260" i="11"/>
  <c r="BK173" i="12"/>
  <c r="J173" i="12"/>
  <c r="J100" i="12" s="1"/>
  <c r="BK210" i="12"/>
  <c r="J210" i="12"/>
  <c r="J109" i="12"/>
  <c r="T232" i="12"/>
  <c r="P255" i="12"/>
  <c r="R284" i="12"/>
  <c r="P150" i="13"/>
  <c r="P174" i="13"/>
  <c r="T185" i="13"/>
  <c r="R215" i="13"/>
  <c r="T236" i="13"/>
  <c r="T150" i="14"/>
  <c r="R185" i="14"/>
  <c r="BK206" i="14"/>
  <c r="J206" i="14" s="1"/>
  <c r="J108" i="14" s="1"/>
  <c r="P211" i="14"/>
  <c r="R228" i="14"/>
  <c r="P150" i="15"/>
  <c r="BK174" i="15"/>
  <c r="R185" i="15"/>
  <c r="T199" i="15"/>
  <c r="T215" i="15"/>
  <c r="BK150" i="16"/>
  <c r="J150" i="16" s="1"/>
  <c r="J99" i="16" s="1"/>
  <c r="P174" i="16"/>
  <c r="BK185" i="16"/>
  <c r="J185" i="16" s="1"/>
  <c r="J105" i="16" s="1"/>
  <c r="P199" i="16"/>
  <c r="BK215" i="16"/>
  <c r="J215" i="16" s="1"/>
  <c r="J110" i="16" s="1"/>
  <c r="BK236" i="16"/>
  <c r="J236" i="16" s="1"/>
  <c r="J112" i="16" s="1"/>
  <c r="BK161" i="17"/>
  <c r="J161" i="17"/>
  <c r="J99" i="17" s="1"/>
  <c r="P188" i="17"/>
  <c r="T208" i="17"/>
  <c r="R213" i="17"/>
  <c r="R235" i="17"/>
  <c r="BK255" i="17"/>
  <c r="J255" i="17"/>
  <c r="J114" i="17"/>
  <c r="P301" i="17"/>
  <c r="T176" i="18"/>
  <c r="P217" i="18"/>
  <c r="R235" i="18"/>
  <c r="T271" i="18"/>
  <c r="T161" i="2"/>
  <c r="P195" i="2"/>
  <c r="R200" i="2"/>
  <c r="BK229" i="2"/>
  <c r="J229" i="2" s="1"/>
  <c r="J112" i="2" s="1"/>
  <c r="P276" i="2"/>
  <c r="BK135" i="3"/>
  <c r="J135" i="3" s="1"/>
  <c r="J98" i="3" s="1"/>
  <c r="R165" i="3"/>
  <c r="T195" i="3"/>
  <c r="BK217" i="3"/>
  <c r="J217" i="3"/>
  <c r="J110" i="3"/>
  <c r="P240" i="3"/>
  <c r="P135" i="4"/>
  <c r="R169" i="4"/>
  <c r="BK190" i="4"/>
  <c r="J190" i="4"/>
  <c r="J104" i="4" s="1"/>
  <c r="R210" i="4"/>
  <c r="R216" i="4"/>
  <c r="BK246" i="4"/>
  <c r="J246" i="4" s="1"/>
  <c r="J112" i="4" s="1"/>
  <c r="R160" i="5"/>
  <c r="T210" i="5"/>
  <c r="T241" i="5"/>
  <c r="P280" i="5"/>
  <c r="BK160" i="6"/>
  <c r="J160" i="6" s="1"/>
  <c r="J99" i="6" s="1"/>
  <c r="T185" i="6"/>
  <c r="P210" i="6"/>
  <c r="BK236" i="6"/>
  <c r="J236" i="6" s="1"/>
  <c r="J112" i="6" s="1"/>
  <c r="BK280" i="6"/>
  <c r="J280" i="6" s="1"/>
  <c r="J116" i="6" s="1"/>
  <c r="P300" i="6"/>
  <c r="BK174" i="7"/>
  <c r="J174" i="7" s="1"/>
  <c r="J100" i="7" s="1"/>
  <c r="R211" i="7"/>
  <c r="BK255" i="7"/>
  <c r="J255" i="7" s="1"/>
  <c r="J114" i="7" s="1"/>
  <c r="T284" i="7"/>
  <c r="P168" i="8"/>
  <c r="P189" i="8"/>
  <c r="P209" i="8"/>
  <c r="T220" i="8"/>
  <c r="T247" i="8"/>
  <c r="BK168" i="9"/>
  <c r="J168" i="9"/>
  <c r="J100" i="9"/>
  <c r="P189" i="9"/>
  <c r="T194" i="9"/>
  <c r="BK229" i="9"/>
  <c r="J229" i="9"/>
  <c r="J111" i="9"/>
  <c r="BK244" i="9"/>
  <c r="J244" i="9"/>
  <c r="J112" i="9"/>
  <c r="BK135" i="10"/>
  <c r="T155" i="10"/>
  <c r="P180" i="10"/>
  <c r="BK194" i="10"/>
  <c r="J194" i="10"/>
  <c r="J106" i="10" s="1"/>
  <c r="BK217" i="10"/>
  <c r="J217" i="10"/>
  <c r="J109" i="10"/>
  <c r="R222" i="10"/>
  <c r="T246" i="10"/>
  <c r="R138" i="11"/>
  <c r="P183" i="11"/>
  <c r="T212" i="11"/>
  <c r="T231" i="11"/>
  <c r="P263" i="11"/>
  <c r="P173" i="12"/>
  <c r="P205" i="12"/>
  <c r="BK232" i="12"/>
  <c r="J232" i="12"/>
  <c r="J111" i="12"/>
  <c r="R243" i="12"/>
  <c r="R268" i="12"/>
  <c r="BK304" i="12"/>
  <c r="J304" i="12"/>
  <c r="J117" i="12"/>
  <c r="T150" i="13"/>
  <c r="R185" i="13"/>
  <c r="R199" i="13"/>
  <c r="BK211" i="13"/>
  <c r="J211" i="13" s="1"/>
  <c r="J109" i="13" s="1"/>
  <c r="P228" i="13"/>
  <c r="R134" i="14"/>
  <c r="P174" i="14"/>
  <c r="BK199" i="14"/>
  <c r="J199" i="14"/>
  <c r="J107" i="14"/>
  <c r="R215" i="14"/>
  <c r="R134" i="15"/>
  <c r="P162" i="15"/>
  <c r="BK188" i="15"/>
  <c r="J188" i="15" s="1"/>
  <c r="J106" i="15" s="1"/>
  <c r="BK206" i="15"/>
  <c r="J206" i="15"/>
  <c r="J108" i="15" s="1"/>
  <c r="BK211" i="15"/>
  <c r="J211" i="15"/>
  <c r="J109" i="15"/>
  <c r="BK236" i="15"/>
  <c r="J236" i="15"/>
  <c r="J112" i="15"/>
  <c r="T134" i="16"/>
  <c r="T162" i="16"/>
  <c r="P188" i="16"/>
  <c r="BK206" i="16"/>
  <c r="J206" i="16"/>
  <c r="J108" i="16" s="1"/>
  <c r="BK211" i="16"/>
  <c r="J211" i="16"/>
  <c r="J109" i="16"/>
  <c r="T228" i="16"/>
  <c r="T161" i="17"/>
  <c r="P213" i="17"/>
  <c r="P235" i="17"/>
  <c r="R271" i="17"/>
  <c r="R298" i="17"/>
  <c r="P139" i="18"/>
  <c r="R188" i="18"/>
  <c r="R208" i="18"/>
  <c r="BK235" i="18"/>
  <c r="J235" i="18"/>
  <c r="J111" i="18"/>
  <c r="BK255" i="18"/>
  <c r="J255" i="18" s="1"/>
  <c r="J114" i="18" s="1"/>
  <c r="BK301" i="18"/>
  <c r="J301" i="18" s="1"/>
  <c r="J117" i="18" s="1"/>
  <c r="P173" i="19"/>
  <c r="T194" i="19"/>
  <c r="T203" i="19"/>
  <c r="R229" i="19"/>
  <c r="BK152" i="2"/>
  <c r="J152" i="2"/>
  <c r="J99" i="2" s="1"/>
  <c r="P173" i="2"/>
  <c r="T195" i="2"/>
  <c r="P223" i="2"/>
  <c r="T237" i="2"/>
  <c r="BK276" i="2"/>
  <c r="J276" i="2" s="1"/>
  <c r="J116" i="2" s="1"/>
  <c r="T296" i="2"/>
  <c r="P135" i="3"/>
  <c r="T165" i="3"/>
  <c r="R186" i="3"/>
  <c r="R191" i="3"/>
  <c r="R206" i="3"/>
  <c r="T217" i="3"/>
  <c r="BK240" i="3"/>
  <c r="J240" i="3" s="1"/>
  <c r="J112" i="3" s="1"/>
  <c r="P181" i="4"/>
  <c r="BK195" i="4"/>
  <c r="J195" i="4" s="1"/>
  <c r="J106" i="4" s="1"/>
  <c r="T210" i="4"/>
  <c r="R221" i="4"/>
  <c r="R246" i="4"/>
  <c r="T160" i="5"/>
  <c r="P214" i="5"/>
  <c r="BK251" i="5"/>
  <c r="J251" i="5" s="1"/>
  <c r="J114" i="5" s="1"/>
  <c r="T280" i="5"/>
  <c r="BK173" i="6"/>
  <c r="J173" i="6" s="1"/>
  <c r="J100" i="6" s="1"/>
  <c r="R210" i="6"/>
  <c r="R236" i="6"/>
  <c r="R251" i="6"/>
  <c r="R303" i="6"/>
  <c r="T160" i="7"/>
  <c r="T215" i="7"/>
  <c r="T240" i="7"/>
  <c r="BK284" i="7"/>
  <c r="J284" i="7" s="1"/>
  <c r="J116" i="7" s="1"/>
  <c r="R304" i="7"/>
  <c r="P135" i="8"/>
  <c r="P134" i="8" s="1"/>
  <c r="BK180" i="8"/>
  <c r="BK209" i="8"/>
  <c r="J209" i="8"/>
  <c r="J108" i="8" s="1"/>
  <c r="BK229" i="8"/>
  <c r="J229" i="8" s="1"/>
  <c r="J111" i="8" s="1"/>
  <c r="T244" i="8"/>
  <c r="BK135" i="9"/>
  <c r="J135" i="9" s="1"/>
  <c r="J98" i="9" s="1"/>
  <c r="T155" i="9"/>
  <c r="BK198" i="9"/>
  <c r="J198" i="9" s="1"/>
  <c r="J107" i="9" s="1"/>
  <c r="BK220" i="9"/>
  <c r="J220" i="9"/>
  <c r="J110" i="9" s="1"/>
  <c r="BK247" i="9"/>
  <c r="J247" i="9" s="1"/>
  <c r="J113" i="9" s="1"/>
  <c r="P168" i="10"/>
  <c r="T189" i="10"/>
  <c r="T194" i="10"/>
  <c r="P222" i="10"/>
  <c r="R246" i="10"/>
  <c r="T171" i="11"/>
  <c r="T203" i="11"/>
  <c r="R208" i="11"/>
  <c r="T225" i="11"/>
  <c r="T263" i="11"/>
  <c r="BK140" i="12"/>
  <c r="T173" i="12"/>
  <c r="T205" i="12"/>
  <c r="P210" i="12"/>
  <c r="R232" i="12"/>
  <c r="P243" i="12"/>
  <c r="P284" i="12"/>
  <c r="R304" i="12"/>
  <c r="BK134" i="13"/>
  <c r="J134" i="13"/>
  <c r="J98" i="13" s="1"/>
  <c r="BK162" i="13"/>
  <c r="J162" i="13"/>
  <c r="J100" i="13"/>
  <c r="BK185" i="13"/>
  <c r="J185" i="13"/>
  <c r="J105" i="13" s="1"/>
  <c r="T199" i="13"/>
  <c r="P211" i="13"/>
  <c r="BK228" i="13"/>
  <c r="J228" i="13" s="1"/>
  <c r="J111" i="13" s="1"/>
  <c r="P150" i="14"/>
  <c r="T174" i="14"/>
  <c r="T188" i="14"/>
  <c r="T206" i="14"/>
  <c r="P228" i="14"/>
  <c r="BK134" i="15"/>
  <c r="T162" i="15"/>
  <c r="R188" i="15"/>
  <c r="P215" i="15"/>
  <c r="P228" i="15"/>
  <c r="T150" i="16"/>
  <c r="R174" i="16"/>
  <c r="P185" i="16"/>
  <c r="BK199" i="16"/>
  <c r="J199" i="16" s="1"/>
  <c r="J107" i="16" s="1"/>
  <c r="T215" i="16"/>
  <c r="P236" i="16"/>
  <c r="P176" i="17"/>
  <c r="P217" i="17"/>
  <c r="BK241" i="17"/>
  <c r="J241" i="17" s="1"/>
  <c r="J112" i="17" s="1"/>
  <c r="BK271" i="17"/>
  <c r="J271" i="17" s="1"/>
  <c r="J115" i="17" s="1"/>
  <c r="BK298" i="17"/>
  <c r="J298" i="17"/>
  <c r="J116" i="17" s="1"/>
  <c r="P161" i="18"/>
  <c r="BK213" i="18"/>
  <c r="J213" i="18"/>
  <c r="J109" i="18" s="1"/>
  <c r="T241" i="18"/>
  <c r="R255" i="18"/>
  <c r="BK298" i="18"/>
  <c r="J298" i="18" s="1"/>
  <c r="J116" i="18" s="1"/>
  <c r="P167" i="19"/>
  <c r="BK203" i="19"/>
  <c r="J203" i="19" s="1"/>
  <c r="J107" i="19" s="1"/>
  <c r="BK220" i="19"/>
  <c r="J220" i="19"/>
  <c r="J109" i="19" s="1"/>
  <c r="BK226" i="19"/>
  <c r="J226" i="19"/>
  <c r="J110" i="19"/>
  <c r="R226" i="19"/>
  <c r="P267" i="19"/>
  <c r="P161" i="2"/>
  <c r="R204" i="2"/>
  <c r="T229" i="2"/>
  <c r="T245" i="2"/>
  <c r="BK296" i="2"/>
  <c r="J296" i="2"/>
  <c r="J117" i="2" s="1"/>
  <c r="R153" i="3"/>
  <c r="T177" i="3"/>
  <c r="P206" i="3"/>
  <c r="T243" i="3"/>
  <c r="BK169" i="4"/>
  <c r="J169" i="4" s="1"/>
  <c r="J100" i="4" s="1"/>
  <c r="P190" i="4"/>
  <c r="P195" i="4"/>
  <c r="BK216" i="4"/>
  <c r="J216" i="4"/>
  <c r="J109" i="4" s="1"/>
  <c r="R230" i="4"/>
  <c r="BK140" i="5"/>
  <c r="R173" i="5"/>
  <c r="R205" i="5"/>
  <c r="R210" i="5"/>
  <c r="P236" i="5"/>
  <c r="P251" i="5"/>
  <c r="T303" i="5"/>
  <c r="R173" i="6"/>
  <c r="P214" i="6"/>
  <c r="R241" i="6"/>
  <c r="R280" i="6"/>
  <c r="BK160" i="7"/>
  <c r="J160" i="7" s="1"/>
  <c r="J99" i="7" s="1"/>
  <c r="R186" i="7"/>
  <c r="T211" i="7"/>
  <c r="BK240" i="7"/>
  <c r="J240" i="7"/>
  <c r="J112" i="7" s="1"/>
  <c r="T245" i="7"/>
  <c r="R284" i="7"/>
  <c r="BK168" i="8"/>
  <c r="J168" i="8" s="1"/>
  <c r="J100" i="8" s="1"/>
  <c r="T189" i="8"/>
  <c r="P194" i="8"/>
  <c r="BK215" i="8"/>
  <c r="J215" i="8" s="1"/>
  <c r="J109" i="8" s="1"/>
  <c r="T215" i="8"/>
  <c r="R247" i="8"/>
  <c r="R155" i="9"/>
  <c r="T189" i="9"/>
  <c r="R209" i="9"/>
  <c r="T229" i="9"/>
  <c r="P135" i="10"/>
  <c r="P134" i="10" s="1"/>
  <c r="T180" i="10"/>
  <c r="T211" i="10"/>
  <c r="R217" i="10"/>
  <c r="T249" i="10"/>
  <c r="BK138" i="11"/>
  <c r="J138" i="11" s="1"/>
  <c r="J98" i="11" s="1"/>
  <c r="R171" i="11"/>
  <c r="BK203" i="11"/>
  <c r="J203" i="11" s="1"/>
  <c r="J107" i="11" s="1"/>
  <c r="R225" i="11"/>
  <c r="R245" i="11"/>
  <c r="T160" i="12"/>
  <c r="R210" i="12"/>
  <c r="R255" i="12"/>
  <c r="P162" i="13"/>
  <c r="BK188" i="13"/>
  <c r="J188" i="13" s="1"/>
  <c r="J106" i="13" s="1"/>
  <c r="T206" i="13"/>
  <c r="T228" i="13"/>
  <c r="R150" i="14"/>
  <c r="T199" i="14"/>
  <c r="BK228" i="14"/>
  <c r="J228" i="14" s="1"/>
  <c r="J111" i="14" s="1"/>
  <c r="R162" i="15"/>
  <c r="T188" i="15"/>
  <c r="P211" i="15"/>
  <c r="T236" i="15"/>
  <c r="P139" i="17"/>
  <c r="R161" i="17"/>
  <c r="BK208" i="17"/>
  <c r="J208" i="17" s="1"/>
  <c r="J107" i="17" s="1"/>
  <c r="T217" i="17"/>
  <c r="T241" i="17"/>
  <c r="R255" i="17"/>
  <c r="T301" i="17"/>
  <c r="R161" i="18"/>
  <c r="R213" i="18"/>
  <c r="P255" i="18"/>
  <c r="R298" i="18"/>
  <c r="BK173" i="19"/>
  <c r="J173" i="19" s="1"/>
  <c r="J100" i="19" s="1"/>
  <c r="P203" i="19"/>
  <c r="T246" i="19"/>
  <c r="BK161" i="2"/>
  <c r="J161" i="2" s="1"/>
  <c r="J100" i="2" s="1"/>
  <c r="T204" i="2"/>
  <c r="R229" i="2"/>
  <c r="P258" i="2"/>
  <c r="T299" i="2"/>
  <c r="BK153" i="3"/>
  <c r="J153" i="3" s="1"/>
  <c r="J99" i="3" s="1"/>
  <c r="R177" i="3"/>
  <c r="BK195" i="3"/>
  <c r="J195" i="3" s="1"/>
  <c r="J107" i="3" s="1"/>
  <c r="R212" i="3"/>
  <c r="R226" i="3"/>
  <c r="T155" i="4"/>
  <c r="T190" i="4"/>
  <c r="BK210" i="4"/>
  <c r="J210" i="4"/>
  <c r="J108" i="4" s="1"/>
  <c r="BK221" i="4"/>
  <c r="J221" i="4"/>
  <c r="J110" i="4"/>
  <c r="BK249" i="4"/>
  <c r="J249" i="4" s="1"/>
  <c r="J113" i="4" s="1"/>
  <c r="T173" i="5"/>
  <c r="BK205" i="5"/>
  <c r="J205" i="5" s="1"/>
  <c r="J107" i="5" s="1"/>
  <c r="R230" i="5"/>
  <c r="T251" i="5"/>
  <c r="R303" i="5"/>
  <c r="P173" i="6"/>
  <c r="P205" i="6"/>
  <c r="R230" i="6"/>
  <c r="BK264" i="6"/>
  <c r="J264" i="6" s="1"/>
  <c r="J115" i="6" s="1"/>
  <c r="T303" i="6"/>
  <c r="P140" i="7"/>
  <c r="P211" i="7"/>
  <c r="R234" i="7"/>
  <c r="BK268" i="7"/>
  <c r="J268" i="7" s="1"/>
  <c r="J115" i="7" s="1"/>
  <c r="T135" i="8"/>
  <c r="R180" i="8"/>
  <c r="P198" i="8"/>
  <c r="R229" i="8"/>
  <c r="R168" i="9"/>
  <c r="BK189" i="9"/>
  <c r="J189" i="9" s="1"/>
  <c r="J104" i="9" s="1"/>
  <c r="P229" i="9"/>
  <c r="R155" i="10"/>
  <c r="P198" i="10"/>
  <c r="R231" i="10"/>
  <c r="P138" i="11"/>
  <c r="BK183" i="11"/>
  <c r="J183" i="11" s="1"/>
  <c r="J103" i="11" s="1"/>
  <c r="BK212" i="11"/>
  <c r="J212" i="11" s="1"/>
  <c r="J110" i="11" s="1"/>
  <c r="BK236" i="11"/>
  <c r="J236" i="11"/>
  <c r="J113" i="11" s="1"/>
  <c r="R263" i="11"/>
  <c r="P140" i="12"/>
  <c r="R173" i="12"/>
  <c r="BK214" i="12"/>
  <c r="J214" i="12" s="1"/>
  <c r="J110" i="12" s="1"/>
  <c r="P238" i="12"/>
  <c r="T255" i="12"/>
  <c r="R134" i="13"/>
  <c r="BK174" i="13"/>
  <c r="J174" i="13"/>
  <c r="J103" i="13" s="1"/>
  <c r="T188" i="13"/>
  <c r="R206" i="13"/>
  <c r="T215" i="13"/>
  <c r="BK150" i="14"/>
  <c r="J150" i="14" s="1"/>
  <c r="J99" i="14" s="1"/>
  <c r="R174" i="14"/>
  <c r="BK188" i="14"/>
  <c r="J188" i="14" s="1"/>
  <c r="J106" i="14" s="1"/>
  <c r="R206" i="14"/>
  <c r="T211" i="14"/>
  <c r="T228" i="14"/>
  <c r="BK150" i="15"/>
  <c r="J150" i="15"/>
  <c r="J99" i="15" s="1"/>
  <c r="R174" i="15"/>
  <c r="P185" i="15"/>
  <c r="R199" i="15"/>
  <c r="R206" i="15"/>
  <c r="T211" i="15"/>
  <c r="P236" i="15"/>
  <c r="R150" i="16"/>
  <c r="T174" i="16"/>
  <c r="T188" i="16"/>
  <c r="T206" i="16"/>
  <c r="T211" i="16"/>
  <c r="P228" i="16"/>
  <c r="R139" i="17"/>
  <c r="R208" i="17"/>
  <c r="T213" i="17"/>
  <c r="P241" i="17"/>
  <c r="R246" i="17"/>
  <c r="T271" i="17"/>
  <c r="P176" i="18"/>
  <c r="BK241" i="18"/>
  <c r="J241" i="18" s="1"/>
  <c r="J112" i="18" s="1"/>
  <c r="R246" i="18"/>
  <c r="R136" i="19"/>
  <c r="BK185" i="19"/>
  <c r="J185" i="19"/>
  <c r="J103" i="19"/>
  <c r="P199" i="19"/>
  <c r="R214" i="19"/>
  <c r="BK229" i="19"/>
  <c r="J229" i="19"/>
  <c r="J111" i="19" s="1"/>
  <c r="BK267" i="19"/>
  <c r="J267" i="19"/>
  <c r="J114" i="19"/>
  <c r="P140" i="2"/>
  <c r="BK173" i="2"/>
  <c r="J173" i="2"/>
  <c r="J103" i="2"/>
  <c r="R195" i="2"/>
  <c r="T200" i="2"/>
  <c r="R223" i="2"/>
  <c r="P245" i="2"/>
  <c r="BK299" i="2"/>
  <c r="J299" i="2" s="1"/>
  <c r="J118" i="2" s="1"/>
  <c r="BK165" i="3"/>
  <c r="J165" i="3" s="1"/>
  <c r="J100" i="3" s="1"/>
  <c r="R195" i="3"/>
  <c r="P212" i="3"/>
  <c r="P226" i="3"/>
  <c r="R240" i="3"/>
  <c r="R135" i="4"/>
  <c r="R181" i="4"/>
  <c r="P210" i="4"/>
  <c r="T230" i="4"/>
  <c r="BK160" i="5"/>
  <c r="J160" i="5"/>
  <c r="J99" i="5"/>
  <c r="P185" i="5"/>
  <c r="R214" i="5"/>
  <c r="BK241" i="5"/>
  <c r="J241" i="5" s="1"/>
  <c r="J113" i="5" s="1"/>
  <c r="T264" i="5"/>
  <c r="T300" i="5"/>
  <c r="R140" i="6"/>
  <c r="P185" i="6"/>
  <c r="R205" i="6"/>
  <c r="T230" i="6"/>
  <c r="P251" i="6"/>
  <c r="BK303" i="6"/>
  <c r="J303" i="6"/>
  <c r="J118" i="6"/>
  <c r="T174" i="7"/>
  <c r="P206" i="7"/>
  <c r="BK234" i="7"/>
  <c r="J234" i="7"/>
  <c r="J111" i="7"/>
  <c r="P245" i="7"/>
  <c r="T268" i="7"/>
  <c r="BK304" i="7"/>
  <c r="J304" i="7"/>
  <c r="J117" i="7" s="1"/>
  <c r="R168" i="8"/>
  <c r="R198" i="8"/>
  <c r="BK220" i="8"/>
  <c r="J220" i="8" s="1"/>
  <c r="J110" i="8" s="1"/>
  <c r="P244" i="8"/>
  <c r="P168" i="9"/>
  <c r="P198" i="9"/>
  <c r="R215" i="9"/>
  <c r="P247" i="9"/>
  <c r="R168" i="10"/>
  <c r="BK198" i="10"/>
  <c r="J198" i="10"/>
  <c r="J107" i="10"/>
  <c r="T231" i="10"/>
  <c r="T138" i="11"/>
  <c r="R203" i="11"/>
  <c r="P212" i="11"/>
  <c r="BK231" i="11"/>
  <c r="J231" i="11" s="1"/>
  <c r="J112" i="11" s="1"/>
  <c r="BK260" i="11"/>
  <c r="J260" i="11"/>
  <c r="J115" i="11" s="1"/>
  <c r="P160" i="12"/>
  <c r="BK205" i="12"/>
  <c r="J205" i="12"/>
  <c r="J107" i="12" s="1"/>
  <c r="R214" i="12"/>
  <c r="R238" i="12"/>
  <c r="BK268" i="12"/>
  <c r="J268" i="12" s="1"/>
  <c r="J115" i="12" s="1"/>
  <c r="R150" i="13"/>
  <c r="P185" i="13"/>
  <c r="T161" i="18"/>
  <c r="T188" i="18"/>
  <c r="T235" i="18"/>
  <c r="P246" i="18"/>
  <c r="P301" i="18"/>
  <c r="BK167" i="19"/>
  <c r="J167" i="19"/>
  <c r="J99" i="19"/>
  <c r="R185" i="19"/>
  <c r="R199" i="19"/>
  <c r="P214" i="19"/>
  <c r="T229" i="19"/>
  <c r="T264" i="19"/>
  <c r="T140" i="2"/>
  <c r="T173" i="2"/>
  <c r="BK223" i="2"/>
  <c r="J223" i="2" s="1"/>
  <c r="J111" i="2" s="1"/>
  <c r="P237" i="2"/>
  <c r="R258" i="2"/>
  <c r="R299" i="2"/>
  <c r="T135" i="3"/>
  <c r="BK186" i="3"/>
  <c r="J186" i="3"/>
  <c r="J104" i="3" s="1"/>
  <c r="P191" i="3"/>
  <c r="T206" i="3"/>
  <c r="BK243" i="3"/>
  <c r="J243" i="3" s="1"/>
  <c r="J113" i="3" s="1"/>
  <c r="P169" i="4"/>
  <c r="R199" i="4"/>
  <c r="P216" i="4"/>
  <c r="P246" i="4"/>
  <c r="P173" i="5"/>
  <c r="T205" i="5"/>
  <c r="BK230" i="5"/>
  <c r="J230" i="5"/>
  <c r="J111" i="5"/>
  <c r="R241" i="5"/>
  <c r="R280" i="5"/>
  <c r="BK140" i="6"/>
  <c r="J140" i="6"/>
  <c r="J98" i="6"/>
  <c r="T173" i="6"/>
  <c r="T214" i="6"/>
  <c r="T236" i="6"/>
  <c r="P264" i="6"/>
  <c r="BK300" i="6"/>
  <c r="J300" i="6"/>
  <c r="J117" i="6"/>
  <c r="T140" i="7"/>
  <c r="T139" i="7" s="1"/>
  <c r="T186" i="7"/>
  <c r="R206" i="7"/>
  <c r="T234" i="7"/>
  <c r="T255" i="7"/>
  <c r="T168" i="8"/>
  <c r="T209" i="8"/>
  <c r="P220" i="8"/>
  <c r="BK247" i="8"/>
  <c r="J247" i="8"/>
  <c r="J113" i="8"/>
  <c r="R135" i="9"/>
  <c r="R134" i="9" s="1"/>
  <c r="BK180" i="9"/>
  <c r="J180" i="9"/>
  <c r="J103" i="9"/>
  <c r="T198" i="9"/>
  <c r="T215" i="9"/>
  <c r="P244" i="9"/>
  <c r="R135" i="10"/>
  <c r="R134" i="10" s="1"/>
  <c r="R180" i="10"/>
  <c r="P194" i="10"/>
  <c r="P211" i="10"/>
  <c r="T217" i="10"/>
  <c r="R249" i="10"/>
  <c r="P158" i="11"/>
  <c r="R183" i="11"/>
  <c r="R212" i="11"/>
  <c r="T236" i="11"/>
  <c r="P260" i="11"/>
  <c r="T140" i="12"/>
  <c r="T139" i="12" s="1"/>
  <c r="T185" i="12"/>
  <c r="P214" i="12"/>
  <c r="BK243" i="12"/>
  <c r="J243" i="12" s="1"/>
  <c r="J113" i="12" s="1"/>
  <c r="P268" i="12"/>
  <c r="BK150" i="13"/>
  <c r="J150" i="13" s="1"/>
  <c r="J99" i="13" s="1"/>
  <c r="T174" i="13"/>
  <c r="R188" i="13"/>
  <c r="P215" i="13"/>
  <c r="P236" i="13"/>
  <c r="P162" i="14"/>
  <c r="P185" i="14"/>
  <c r="R199" i="14"/>
  <c r="BK211" i="14"/>
  <c r="J211" i="14"/>
  <c r="J109" i="14"/>
  <c r="R236" i="14"/>
  <c r="R176" i="17"/>
  <c r="P208" i="17"/>
  <c r="R217" i="17"/>
  <c r="BK246" i="17"/>
  <c r="J246" i="17"/>
  <c r="J113" i="17"/>
  <c r="T255" i="17"/>
  <c r="T298" i="17"/>
  <c r="BK176" i="18"/>
  <c r="J176" i="18"/>
  <c r="J100" i="18"/>
  <c r="P208" i="18"/>
  <c r="T217" i="18"/>
  <c r="BK246" i="18"/>
  <c r="J246" i="18"/>
  <c r="J113" i="18" s="1"/>
  <c r="T246" i="18"/>
  <c r="P298" i="18"/>
  <c r="T167" i="19"/>
  <c r="T185" i="19"/>
  <c r="T199" i="19"/>
  <c r="P220" i="19"/>
  <c r="BK246" i="19"/>
  <c r="J246" i="19" s="1"/>
  <c r="J112" i="19" s="1"/>
  <c r="R267" i="19"/>
  <c r="BK118" i="20"/>
  <c r="J118" i="20" s="1"/>
  <c r="J97" i="20" s="1"/>
  <c r="P152" i="2"/>
  <c r="BK200" i="2"/>
  <c r="J200" i="2" s="1"/>
  <c r="J109" i="2" s="1"/>
  <c r="T223" i="2"/>
  <c r="R276" i="2"/>
  <c r="P165" i="3"/>
  <c r="T186" i="3"/>
  <c r="T191" i="3"/>
  <c r="BK212" i="3"/>
  <c r="J212" i="3" s="1"/>
  <c r="J109" i="3" s="1"/>
  <c r="BK226" i="3"/>
  <c r="J226" i="3"/>
  <c r="J111" i="3" s="1"/>
  <c r="T240" i="3"/>
  <c r="BK155" i="4"/>
  <c r="J155" i="4"/>
  <c r="J99" i="4" s="1"/>
  <c r="BK199" i="4"/>
  <c r="J199" i="4"/>
  <c r="J107" i="4"/>
  <c r="P221" i="4"/>
  <c r="T249" i="4"/>
  <c r="BK173" i="5"/>
  <c r="J173" i="5"/>
  <c r="J100" i="5" s="1"/>
  <c r="BK214" i="5"/>
  <c r="J214" i="5"/>
  <c r="J110" i="5"/>
  <c r="P241" i="5"/>
  <c r="R264" i="5"/>
  <c r="R300" i="5"/>
  <c r="T160" i="6"/>
  <c r="BK210" i="6"/>
  <c r="J210" i="6"/>
  <c r="J109" i="6"/>
  <c r="BK230" i="6"/>
  <c r="J230" i="6" s="1"/>
  <c r="J111" i="6" s="1"/>
  <c r="T241" i="6"/>
  <c r="P280" i="6"/>
  <c r="P174" i="7"/>
  <c r="T206" i="7"/>
  <c r="R240" i="7"/>
  <c r="P268" i="7"/>
  <c r="BK155" i="8"/>
  <c r="J155" i="8"/>
  <c r="J99" i="8"/>
  <c r="T180" i="8"/>
  <c r="T198" i="8"/>
  <c r="R215" i="8"/>
  <c r="BK244" i="8"/>
  <c r="J244" i="8"/>
  <c r="J112" i="8" s="1"/>
  <c r="BK155" i="9"/>
  <c r="J155" i="9"/>
  <c r="J99" i="9"/>
  <c r="T180" i="9"/>
  <c r="R194" i="9"/>
  <c r="P215" i="9"/>
  <c r="R229" i="9"/>
  <c r="BK168" i="10"/>
  <c r="J168" i="10"/>
  <c r="J100" i="10"/>
  <c r="P189" i="10"/>
  <c r="BK211" i="10"/>
  <c r="J211" i="10"/>
  <c r="J108" i="10"/>
  <c r="BK222" i="10"/>
  <c r="J222" i="10" s="1"/>
  <c r="J110" i="10" s="1"/>
  <c r="BK246" i="10"/>
  <c r="J246" i="10"/>
  <c r="J112" i="10" s="1"/>
  <c r="P171" i="11"/>
  <c r="T208" i="11"/>
  <c r="R231" i="11"/>
  <c r="P245" i="11"/>
  <c r="R160" i="12"/>
  <c r="R185" i="12"/>
  <c r="T210" i="12"/>
  <c r="BK238" i="12"/>
  <c r="J238" i="12"/>
  <c r="J112" i="12"/>
  <c r="T243" i="12"/>
  <c r="BK284" i="12"/>
  <c r="J284" i="12" s="1"/>
  <c r="J116" i="12" s="1"/>
  <c r="T304" i="12"/>
  <c r="R162" i="13"/>
  <c r="P199" i="13"/>
  <c r="BK215" i="13"/>
  <c r="J215" i="13"/>
  <c r="J110" i="13" s="1"/>
  <c r="R236" i="13"/>
  <c r="T134" i="14"/>
  <c r="BK174" i="14"/>
  <c r="J174" i="14" s="1"/>
  <c r="J103" i="14" s="1"/>
  <c r="R188" i="14"/>
  <c r="P215" i="14"/>
  <c r="P236" i="14"/>
  <c r="R150" i="15"/>
  <c r="T174" i="15"/>
  <c r="P188" i="15"/>
  <c r="T206" i="15"/>
  <c r="BK228" i="15"/>
  <c r="J228" i="15"/>
  <c r="J111" i="15"/>
  <c r="BK134" i="16"/>
  <c r="BK162" i="16"/>
  <c r="J162" i="16"/>
  <c r="J100" i="16"/>
  <c r="R188" i="16"/>
  <c r="R206" i="16"/>
  <c r="R211" i="16"/>
  <c r="BK228" i="16"/>
  <c r="J228" i="16" s="1"/>
  <c r="J111" i="16" s="1"/>
  <c r="BK176" i="17"/>
  <c r="J176" i="17"/>
  <c r="J100" i="17" s="1"/>
  <c r="R188" i="17"/>
  <c r="BK235" i="17"/>
  <c r="J235" i="17"/>
  <c r="J111" i="17" s="1"/>
  <c r="P246" i="17"/>
  <c r="T246" i="17"/>
  <c r="R301" i="17"/>
  <c r="R139" i="18"/>
  <c r="BK208" i="18"/>
  <c r="J208" i="18"/>
  <c r="J107" i="18"/>
  <c r="R217" i="18"/>
  <c r="P241" i="18"/>
  <c r="T255" i="18"/>
  <c r="R301" i="18"/>
  <c r="BK136" i="19"/>
  <c r="R167" i="19"/>
  <c r="P185" i="19"/>
  <c r="BK214" i="19"/>
  <c r="J214" i="19" s="1"/>
  <c r="J108" i="19" s="1"/>
  <c r="P229" i="19"/>
  <c r="R264" i="19"/>
  <c r="T152" i="2"/>
  <c r="P204" i="2"/>
  <c r="R237" i="2"/>
  <c r="T258" i="2"/>
  <c r="P296" i="2"/>
  <c r="P153" i="3"/>
  <c r="P177" i="3"/>
  <c r="BK191" i="3"/>
  <c r="J191" i="3" s="1"/>
  <c r="J106" i="3" s="1"/>
  <c r="P217" i="3"/>
  <c r="R243" i="3"/>
  <c r="P155" i="4"/>
  <c r="T181" i="4"/>
  <c r="R195" i="4"/>
  <c r="P230" i="4"/>
  <c r="R249" i="4"/>
  <c r="T140" i="5"/>
  <c r="T139" i="5"/>
  <c r="T185" i="5"/>
  <c r="BK210" i="5"/>
  <c r="J210" i="5" s="1"/>
  <c r="J109" i="5"/>
  <c r="T230" i="5"/>
  <c r="BK264" i="5"/>
  <c r="J264" i="5" s="1"/>
  <c r="J115" i="5" s="1"/>
  <c r="P303" i="5"/>
  <c r="P160" i="6"/>
  <c r="R185" i="6"/>
  <c r="BK214" i="6"/>
  <c r="J214" i="6"/>
  <c r="J110" i="6" s="1"/>
  <c r="P236" i="6"/>
  <c r="R264" i="6"/>
  <c r="R300" i="6"/>
  <c r="BK140" i="7"/>
  <c r="R174" i="7"/>
  <c r="BK215" i="7"/>
  <c r="J215" i="7" s="1"/>
  <c r="J110" i="7" s="1"/>
  <c r="P255" i="7"/>
  <c r="BK135" i="8"/>
  <c r="T155" i="8"/>
  <c r="BK198" i="8"/>
  <c r="J198" i="8"/>
  <c r="J107" i="8"/>
  <c r="R220" i="8"/>
  <c r="R244" i="8"/>
  <c r="T135" i="9"/>
  <c r="P180" i="9"/>
  <c r="R198" i="9"/>
  <c r="BK215" i="9"/>
  <c r="J215" i="9"/>
  <c r="J109" i="9"/>
  <c r="R247" i="9"/>
  <c r="BK155" i="10"/>
  <c r="J155" i="10"/>
  <c r="J99" i="10"/>
  <c r="BK180" i="10"/>
  <c r="J180" i="10"/>
  <c r="J103" i="10"/>
  <c r="R211" i="10"/>
  <c r="P217" i="10"/>
  <c r="P246" i="10"/>
  <c r="BK171" i="11"/>
  <c r="J171" i="11"/>
  <c r="J100" i="11" s="1"/>
  <c r="BK208" i="11"/>
  <c r="J208" i="11"/>
  <c r="J109" i="11"/>
  <c r="P231" i="11"/>
  <c r="T245" i="11"/>
  <c r="R140" i="12"/>
  <c r="R139" i="12"/>
  <c r="BK185" i="12"/>
  <c r="R205" i="12"/>
  <c r="P232" i="12"/>
  <c r="T238" i="12"/>
  <c r="T268" i="12"/>
  <c r="P304" i="12"/>
  <c r="T134" i="13"/>
  <c r="R174" i="13"/>
  <c r="R173" i="13" s="1"/>
  <c r="P188" i="13"/>
  <c r="BK206" i="13"/>
  <c r="J206" i="13"/>
  <c r="J108" i="13" s="1"/>
  <c r="R211" i="13"/>
  <c r="R228" i="13"/>
  <c r="BK134" i="14"/>
  <c r="J134" i="14" s="1"/>
  <c r="J98" i="14" s="1"/>
  <c r="T162" i="14"/>
  <c r="P199" i="14"/>
  <c r="T215" i="14"/>
  <c r="T150" i="15"/>
  <c r="T185" i="15"/>
  <c r="P206" i="15"/>
  <c r="R211" i="15"/>
  <c r="T228" i="15"/>
  <c r="P134" i="16"/>
  <c r="R162" i="16"/>
  <c r="BK188" i="16"/>
  <c r="J188" i="16" s="1"/>
  <c r="J106" i="16" s="1"/>
  <c r="P206" i="16"/>
  <c r="P211" i="16"/>
  <c r="R228" i="16"/>
  <c r="T176" i="17"/>
  <c r="BK139" i="18"/>
  <c r="BK161" i="18"/>
  <c r="J161" i="18" s="1"/>
  <c r="J99" i="18" s="1"/>
  <c r="T208" i="18"/>
  <c r="P213" i="18"/>
  <c r="P235" i="18"/>
  <c r="P271" i="18"/>
  <c r="P136" i="19"/>
  <c r="P135" i="19" s="1"/>
  <c r="T173" i="19"/>
  <c r="P194" i="19"/>
  <c r="R220" i="19"/>
  <c r="R246" i="19"/>
  <c r="T267" i="19"/>
  <c r="P118" i="20"/>
  <c r="P117" i="20"/>
  <c r="AU113" i="1" s="1"/>
  <c r="R152" i="2"/>
  <c r="R173" i="2"/>
  <c r="P200" i="2"/>
  <c r="BK237" i="2"/>
  <c r="J237" i="2"/>
  <c r="J113" i="2"/>
  <c r="BK258" i="2"/>
  <c r="J258" i="2" s="1"/>
  <c r="J115" i="2" s="1"/>
  <c r="R296" i="2"/>
  <c r="R172" i="2" s="1"/>
  <c r="R155" i="4"/>
  <c r="R190" i="4"/>
  <c r="T195" i="4"/>
  <c r="BK230" i="4"/>
  <c r="J230" i="4" s="1"/>
  <c r="J111" i="4" s="1"/>
  <c r="T246" i="4"/>
  <c r="P160" i="5"/>
  <c r="P205" i="5"/>
  <c r="P230" i="5"/>
  <c r="T236" i="5"/>
  <c r="P264" i="5"/>
  <c r="P300" i="5"/>
  <c r="R160" i="6"/>
  <c r="T205" i="6"/>
  <c r="T210" i="6"/>
  <c r="BK241" i="6"/>
  <c r="J241" i="6" s="1"/>
  <c r="J113" i="6" s="1"/>
  <c r="T251" i="6"/>
  <c r="P303" i="6"/>
  <c r="R140" i="7"/>
  <c r="BK186" i="7"/>
  <c r="J186" i="7"/>
  <c r="J103" i="7" s="1"/>
  <c r="R215" i="7"/>
  <c r="P240" i="7"/>
  <c r="R255" i="7"/>
  <c r="T304" i="7"/>
  <c r="R135" i="8"/>
  <c r="P180" i="8"/>
  <c r="BK194" i="8"/>
  <c r="J194" i="8" s="1"/>
  <c r="J106" i="8" s="1"/>
  <c r="R209" i="8"/>
  <c r="T229" i="8"/>
  <c r="T168" i="9"/>
  <c r="R189" i="9"/>
  <c r="BK209" i="9"/>
  <c r="J209" i="9"/>
  <c r="J108" i="9" s="1"/>
  <c r="P220" i="9"/>
  <c r="T247" i="9"/>
  <c r="T168" i="10"/>
  <c r="BK189" i="10"/>
  <c r="J189" i="10" s="1"/>
  <c r="J104" i="10" s="1"/>
  <c r="T198" i="10"/>
  <c r="T222" i="10"/>
  <c r="BK249" i="10"/>
  <c r="J249" i="10"/>
  <c r="J113" i="10"/>
  <c r="BK158" i="11"/>
  <c r="J158" i="11" s="1"/>
  <c r="J99" i="11" s="1"/>
  <c r="P208" i="11"/>
  <c r="BK245" i="11"/>
  <c r="J245" i="11" s="1"/>
  <c r="J114" i="11" s="1"/>
  <c r="R260" i="11"/>
  <c r="P134" i="14"/>
  <c r="P133" i="14" s="1"/>
  <c r="R162" i="14"/>
  <c r="BK185" i="14"/>
  <c r="J185" i="14" s="1"/>
  <c r="J105" i="14" s="1"/>
  <c r="T185" i="14"/>
  <c r="P206" i="14"/>
  <c r="R211" i="14"/>
  <c r="T236" i="14"/>
  <c r="P134" i="15"/>
  <c r="P133" i="15" s="1"/>
  <c r="BK162" i="15"/>
  <c r="J162" i="15" s="1"/>
  <c r="J100" i="15" s="1"/>
  <c r="P199" i="15"/>
  <c r="R215" i="15"/>
  <c r="R236" i="15"/>
  <c r="P150" i="16"/>
  <c r="BK174" i="16"/>
  <c r="T185" i="16"/>
  <c r="T199" i="16"/>
  <c r="R215" i="16"/>
  <c r="T236" i="16"/>
  <c r="BK139" i="17"/>
  <c r="J139" i="17" s="1"/>
  <c r="J98" i="17" s="1"/>
  <c r="P161" i="17"/>
  <c r="T188" i="17"/>
  <c r="BK213" i="17"/>
  <c r="J213" i="17"/>
  <c r="J109" i="17"/>
  <c r="R241" i="17"/>
  <c r="P271" i="17"/>
  <c r="P298" i="17"/>
  <c r="T139" i="18"/>
  <c r="T138" i="18" s="1"/>
  <c r="BK188" i="18"/>
  <c r="J188" i="18"/>
  <c r="J103" i="18" s="1"/>
  <c r="BK217" i="18"/>
  <c r="J217" i="18" s="1"/>
  <c r="J110" i="18" s="1"/>
  <c r="R241" i="18"/>
  <c r="R271" i="18"/>
  <c r="T298" i="18"/>
  <c r="T136" i="19"/>
  <c r="T135" i="19" s="1"/>
  <c r="BK194" i="19"/>
  <c r="J194" i="19" s="1"/>
  <c r="J104" i="19" s="1"/>
  <c r="BK199" i="19"/>
  <c r="J199" i="19" s="1"/>
  <c r="J106" i="19" s="1"/>
  <c r="T214" i="19"/>
  <c r="P246" i="19"/>
  <c r="P264" i="19"/>
  <c r="R118" i="20"/>
  <c r="R117" i="20"/>
  <c r="R140" i="2"/>
  <c r="R139" i="2" s="1"/>
  <c r="R138" i="2" s="1"/>
  <c r="BK195" i="2"/>
  <c r="J195" i="2"/>
  <c r="J107" i="2" s="1"/>
  <c r="BK245" i="2"/>
  <c r="J245" i="2"/>
  <c r="J114" i="2"/>
  <c r="T276" i="2"/>
  <c r="T153" i="3"/>
  <c r="P186" i="3"/>
  <c r="BK206" i="3"/>
  <c r="J206" i="3" s="1"/>
  <c r="J108" i="3" s="1"/>
  <c r="R217" i="3"/>
  <c r="P243" i="3"/>
  <c r="BK135" i="4"/>
  <c r="T169" i="4"/>
  <c r="T199" i="4"/>
  <c r="T216" i="4"/>
  <c r="R140" i="5"/>
  <c r="R139" i="5" s="1"/>
  <c r="BK185" i="5"/>
  <c r="J185" i="5"/>
  <c r="J103" i="5" s="1"/>
  <c r="P210" i="5"/>
  <c r="BK236" i="5"/>
  <c r="J236" i="5" s="1"/>
  <c r="J112" i="5" s="1"/>
  <c r="R251" i="5"/>
  <c r="BK303" i="5"/>
  <c r="J303" i="5" s="1"/>
  <c r="J118" i="5" s="1"/>
  <c r="T140" i="6"/>
  <c r="T139" i="6"/>
  <c r="R214" i="6"/>
  <c r="P241" i="6"/>
  <c r="T264" i="6"/>
  <c r="T300" i="6"/>
  <c r="R160" i="7"/>
  <c r="P215" i="7"/>
  <c r="BK245" i="7"/>
  <c r="J245" i="7"/>
  <c r="J113" i="7"/>
  <c r="R268" i="7"/>
  <c r="P304" i="7"/>
  <c r="R155" i="8"/>
  <c r="R189" i="8"/>
  <c r="R194" i="8"/>
  <c r="P215" i="8"/>
  <c r="P247" i="8"/>
  <c r="P135" i="9"/>
  <c r="P134" i="9" s="1"/>
  <c r="R180" i="9"/>
  <c r="R179" i="9"/>
  <c r="P194" i="9"/>
  <c r="T209" i="9"/>
  <c r="T220" i="9"/>
  <c r="T244" i="9"/>
  <c r="T135" i="10"/>
  <c r="T134" i="10" s="1"/>
  <c r="R189" i="10"/>
  <c r="R194" i="10"/>
  <c r="BK231" i="10"/>
  <c r="J231" i="10" s="1"/>
  <c r="J111" i="10" s="1"/>
  <c r="P249" i="10"/>
  <c r="T158" i="11"/>
  <c r="T183" i="11"/>
  <c r="T182" i="11" s="1"/>
  <c r="P203" i="11"/>
  <c r="BK225" i="11"/>
  <c r="J225" i="11" s="1"/>
  <c r="J111" i="11" s="1"/>
  <c r="P236" i="11"/>
  <c r="BK263" i="11"/>
  <c r="J263" i="11" s="1"/>
  <c r="J116" i="11" s="1"/>
  <c r="BK160" i="12"/>
  <c r="J160" i="12"/>
  <c r="J99" i="12" s="1"/>
  <c r="P185" i="12"/>
  <c r="P184" i="12"/>
  <c r="T214" i="12"/>
  <c r="BK255" i="12"/>
  <c r="J255" i="12" s="1"/>
  <c r="J114" i="12" s="1"/>
  <c r="T284" i="12"/>
  <c r="P134" i="13"/>
  <c r="P133" i="13" s="1"/>
  <c r="T162" i="13"/>
  <c r="BK199" i="13"/>
  <c r="J199" i="13" s="1"/>
  <c r="J107" i="13" s="1"/>
  <c r="P206" i="13"/>
  <c r="T211" i="13"/>
  <c r="BK236" i="13"/>
  <c r="J236" i="13" s="1"/>
  <c r="J112" i="13" s="1"/>
  <c r="BK162" i="14"/>
  <c r="J162" i="14" s="1"/>
  <c r="J100" i="14" s="1"/>
  <c r="P188" i="14"/>
  <c r="BK215" i="14"/>
  <c r="J215" i="14" s="1"/>
  <c r="J110" i="14" s="1"/>
  <c r="BK236" i="14"/>
  <c r="J236" i="14"/>
  <c r="J112" i="14" s="1"/>
  <c r="T134" i="15"/>
  <c r="T133" i="15"/>
  <c r="P174" i="15"/>
  <c r="P173" i="15" s="1"/>
  <c r="BK185" i="15"/>
  <c r="J185" i="15"/>
  <c r="J105" i="15"/>
  <c r="BK199" i="15"/>
  <c r="J199" i="15" s="1"/>
  <c r="J107" i="15" s="1"/>
  <c r="BK215" i="15"/>
  <c r="J215" i="15" s="1"/>
  <c r="J110" i="15" s="1"/>
  <c r="R228" i="15"/>
  <c r="R134" i="16"/>
  <c r="R133" i="16" s="1"/>
  <c r="P162" i="16"/>
  <c r="R185" i="16"/>
  <c r="R199" i="16"/>
  <c r="P215" i="16"/>
  <c r="R236" i="16"/>
  <c r="T139" i="17"/>
  <c r="T138" i="17"/>
  <c r="BK188" i="17"/>
  <c r="J188" i="17" s="1"/>
  <c r="J103" i="17" s="1"/>
  <c r="BK217" i="17"/>
  <c r="J217" i="17" s="1"/>
  <c r="J110" i="17" s="1"/>
  <c r="T235" i="17"/>
  <c r="P255" i="17"/>
  <c r="BK301" i="17"/>
  <c r="J301" i="17" s="1"/>
  <c r="J117" i="17" s="1"/>
  <c r="R176" i="18"/>
  <c r="P188" i="18"/>
  <c r="P187" i="18" s="1"/>
  <c r="T213" i="18"/>
  <c r="BK271" i="18"/>
  <c r="J271" i="18" s="1"/>
  <c r="J115" i="18" s="1"/>
  <c r="T301" i="18"/>
  <c r="R173" i="19"/>
  <c r="R194" i="19"/>
  <c r="R203" i="19"/>
  <c r="T220" i="19"/>
  <c r="P226" i="19"/>
  <c r="T226" i="19"/>
  <c r="BK264" i="19"/>
  <c r="J264" i="19"/>
  <c r="J113" i="19"/>
  <c r="T118" i="20"/>
  <c r="T117" i="20" s="1"/>
  <c r="BK201" i="5"/>
  <c r="J201" i="5"/>
  <c r="J106" i="5" s="1"/>
  <c r="BK197" i="6"/>
  <c r="J197" i="6"/>
  <c r="J105" i="6"/>
  <c r="BK177" i="9"/>
  <c r="J177" i="9" s="1"/>
  <c r="J101" i="9" s="1"/>
  <c r="BK183" i="13"/>
  <c r="J183" i="13" s="1"/>
  <c r="J104" i="13" s="1"/>
  <c r="BK171" i="14"/>
  <c r="J171" i="14"/>
  <c r="J101" i="14" s="1"/>
  <c r="BK183" i="15"/>
  <c r="J183" i="15"/>
  <c r="J104" i="15"/>
  <c r="BK193" i="4"/>
  <c r="J193" i="4" s="1"/>
  <c r="J105" i="4" s="1"/>
  <c r="BK194" i="5"/>
  <c r="J194" i="5" s="1"/>
  <c r="J104" i="5" s="1"/>
  <c r="BK208" i="5"/>
  <c r="J208" i="5"/>
  <c r="J108" i="5" s="1"/>
  <c r="BK195" i="7"/>
  <c r="J195" i="7"/>
  <c r="J104" i="7"/>
  <c r="BK183" i="16"/>
  <c r="J183" i="16" s="1"/>
  <c r="J104" i="16" s="1"/>
  <c r="BK191" i="2"/>
  <c r="J191" i="2" s="1"/>
  <c r="J106" i="2" s="1"/>
  <c r="BK198" i="7"/>
  <c r="J198" i="7"/>
  <c r="J105" i="7" s="1"/>
  <c r="BK195" i="11"/>
  <c r="J195" i="11"/>
  <c r="J105" i="11"/>
  <c r="BK197" i="12"/>
  <c r="J197" i="12" s="1"/>
  <c r="J105" i="12" s="1"/>
  <c r="BK182" i="19"/>
  <c r="J182" i="19" s="1"/>
  <c r="J101" i="19" s="1"/>
  <c r="BK187" i="2"/>
  <c r="J187" i="2"/>
  <c r="J105" i="2" s="1"/>
  <c r="BK189" i="3"/>
  <c r="J189" i="3"/>
  <c r="J105" i="3"/>
  <c r="BK178" i="4"/>
  <c r="J178" i="4" s="1"/>
  <c r="J101" i="4" s="1"/>
  <c r="BK197" i="5"/>
  <c r="J197" i="5" s="1"/>
  <c r="J105" i="5" s="1"/>
  <c r="BK184" i="2"/>
  <c r="J184" i="2"/>
  <c r="J104" i="2" s="1"/>
  <c r="BK307" i="7"/>
  <c r="J307" i="7"/>
  <c r="J118" i="7"/>
  <c r="BK192" i="9"/>
  <c r="J192" i="9" s="1"/>
  <c r="J105" i="9" s="1"/>
  <c r="BK177" i="10"/>
  <c r="J177" i="10" s="1"/>
  <c r="J101" i="10" s="1"/>
  <c r="BK199" i="11"/>
  <c r="J199" i="11" s="1"/>
  <c r="J106" i="11" s="1"/>
  <c r="BK194" i="12"/>
  <c r="J194" i="12"/>
  <c r="J104" i="12"/>
  <c r="BK201" i="12"/>
  <c r="J201" i="12" s="1"/>
  <c r="J106" i="12" s="1"/>
  <c r="BK197" i="17"/>
  <c r="J197" i="17" s="1"/>
  <c r="J104" i="17" s="1"/>
  <c r="BK208" i="6"/>
  <c r="J208" i="6"/>
  <c r="J108" i="6" s="1"/>
  <c r="BK209" i="7"/>
  <c r="J209" i="7"/>
  <c r="J108" i="7" s="1"/>
  <c r="BK182" i="12"/>
  <c r="J182" i="12" s="1"/>
  <c r="J101" i="12" s="1"/>
  <c r="BK171" i="13"/>
  <c r="J171" i="13" s="1"/>
  <c r="J101" i="13" s="1"/>
  <c r="BK204" i="18"/>
  <c r="J204" i="18" s="1"/>
  <c r="J106" i="18" s="1"/>
  <c r="BK211" i="18"/>
  <c r="J211" i="18"/>
  <c r="J108" i="18" s="1"/>
  <c r="BK198" i="2"/>
  <c r="J198" i="2" s="1"/>
  <c r="J108" i="2" s="1"/>
  <c r="BK201" i="6"/>
  <c r="J201" i="6" s="1"/>
  <c r="J106" i="6" s="1"/>
  <c r="BK202" i="7"/>
  <c r="J202" i="7" s="1"/>
  <c r="J106" i="7" s="1"/>
  <c r="BK192" i="8"/>
  <c r="J192" i="8"/>
  <c r="J105" i="8" s="1"/>
  <c r="BK206" i="11"/>
  <c r="J206" i="11" s="1"/>
  <c r="J108" i="11" s="1"/>
  <c r="BK307" i="12"/>
  <c r="J307" i="12" s="1"/>
  <c r="J118" i="12" s="1"/>
  <c r="BK200" i="17"/>
  <c r="J200" i="17"/>
  <c r="J105" i="17" s="1"/>
  <c r="BK182" i="5"/>
  <c r="J182" i="5"/>
  <c r="J101" i="5"/>
  <c r="BK194" i="6"/>
  <c r="J194" i="6" s="1"/>
  <c r="J104" i="6" s="1"/>
  <c r="BK183" i="7"/>
  <c r="J183" i="7" s="1"/>
  <c r="J101" i="7" s="1"/>
  <c r="BK208" i="12"/>
  <c r="J208" i="12"/>
  <c r="J108" i="12" s="1"/>
  <c r="BK171" i="16"/>
  <c r="J171" i="16"/>
  <c r="J101" i="16"/>
  <c r="BK170" i="2"/>
  <c r="J170" i="2" s="1"/>
  <c r="J101" i="2" s="1"/>
  <c r="BK177" i="8"/>
  <c r="J177" i="8" s="1"/>
  <c r="J101" i="8" s="1"/>
  <c r="BK192" i="10"/>
  <c r="J192" i="10"/>
  <c r="J105" i="10" s="1"/>
  <c r="BK192" i="11"/>
  <c r="J192" i="11"/>
  <c r="J104" i="11" s="1"/>
  <c r="BK171" i="15"/>
  <c r="J171" i="15" s="1"/>
  <c r="J101" i="15" s="1"/>
  <c r="BK185" i="17"/>
  <c r="J185" i="17" s="1"/>
  <c r="J101" i="17" s="1"/>
  <c r="BK211" i="17"/>
  <c r="J211" i="17" s="1"/>
  <c r="J108" i="17" s="1"/>
  <c r="BK185" i="18"/>
  <c r="J185" i="18"/>
  <c r="J101" i="18" s="1"/>
  <c r="BK197" i="18"/>
  <c r="J197" i="18" s="1"/>
  <c r="J104" i="18" s="1"/>
  <c r="BK197" i="19"/>
  <c r="J197" i="19" s="1"/>
  <c r="J105" i="19" s="1"/>
  <c r="BK182" i="6"/>
  <c r="J182" i="6" s="1"/>
  <c r="J101" i="6" s="1"/>
  <c r="BK180" i="11"/>
  <c r="J180" i="11"/>
  <c r="J101" i="11" s="1"/>
  <c r="BK204" i="17"/>
  <c r="J204" i="17" s="1"/>
  <c r="J106" i="17" s="1"/>
  <c r="BK200" i="18"/>
  <c r="J200" i="18" s="1"/>
  <c r="J105" i="18" s="1"/>
  <c r="BK174" i="3"/>
  <c r="J174" i="3" s="1"/>
  <c r="J101" i="3" s="1"/>
  <c r="BK183" i="14"/>
  <c r="J183" i="14"/>
  <c r="J104" i="14" s="1"/>
  <c r="F92" i="20"/>
  <c r="E107" i="20"/>
  <c r="BE119" i="20"/>
  <c r="BE126" i="20"/>
  <c r="J136" i="19"/>
  <c r="J98" i="19" s="1"/>
  <c r="J89" i="20"/>
  <c r="J113" i="20"/>
  <c r="BE123" i="20"/>
  <c r="BE125" i="20"/>
  <c r="BK184" i="19"/>
  <c r="J184" i="19" s="1"/>
  <c r="J102" i="19" s="1"/>
  <c r="BE130" i="20"/>
  <c r="J92" i="20"/>
  <c r="BE120" i="20"/>
  <c r="BE121" i="20"/>
  <c r="BE128" i="20"/>
  <c r="F91" i="20"/>
  <c r="BE124" i="20"/>
  <c r="F91" i="19"/>
  <c r="BE165" i="19"/>
  <c r="BE202" i="19"/>
  <c r="BE227" i="19"/>
  <c r="BE193" i="19"/>
  <c r="BE225" i="19"/>
  <c r="BE245" i="19"/>
  <c r="BE257" i="19"/>
  <c r="F92" i="19"/>
  <c r="J130" i="19"/>
  <c r="BE137" i="19"/>
  <c r="BE146" i="19"/>
  <c r="BE163" i="19"/>
  <c r="BE169" i="19"/>
  <c r="BE174" i="19"/>
  <c r="BE178" i="19"/>
  <c r="BE181" i="19"/>
  <c r="BE186" i="19"/>
  <c r="BE187" i="19"/>
  <c r="BE212" i="19"/>
  <c r="BE218" i="19"/>
  <c r="BE230" i="19"/>
  <c r="BE237" i="19"/>
  <c r="BE240" i="19"/>
  <c r="BE250" i="19"/>
  <c r="BE152" i="19"/>
  <c r="BE189" i="19"/>
  <c r="BE198" i="19"/>
  <c r="BE215" i="19"/>
  <c r="BE249" i="19"/>
  <c r="BE261" i="19"/>
  <c r="BE268" i="19"/>
  <c r="J139" i="18"/>
  <c r="J98" i="18" s="1"/>
  <c r="BK187" i="18"/>
  <c r="J187" i="18" s="1"/>
  <c r="J102" i="18" s="1"/>
  <c r="E124" i="19"/>
  <c r="BE170" i="19"/>
  <c r="BE195" i="19"/>
  <c r="BE196" i="19"/>
  <c r="BE201" i="19"/>
  <c r="BE242" i="19"/>
  <c r="BE244" i="19"/>
  <c r="BE263" i="19"/>
  <c r="BE265" i="19"/>
  <c r="BE266" i="19"/>
  <c r="J89" i="19"/>
  <c r="BE175" i="19"/>
  <c r="BE224" i="19"/>
  <c r="BE235" i="19"/>
  <c r="J131" i="19"/>
  <c r="BE168" i="19"/>
  <c r="BE192" i="19"/>
  <c r="BE200" i="19"/>
  <c r="BE205" i="19"/>
  <c r="BE216" i="19"/>
  <c r="BE221" i="19"/>
  <c r="BE223" i="19"/>
  <c r="BE233" i="19"/>
  <c r="BE270" i="19"/>
  <c r="BE172" i="19"/>
  <c r="BE176" i="19"/>
  <c r="BE256" i="19"/>
  <c r="BE147" i="19"/>
  <c r="BE179" i="19"/>
  <c r="BE204" i="19"/>
  <c r="BE208" i="19"/>
  <c r="BE222" i="19"/>
  <c r="BE228" i="19"/>
  <c r="BE231" i="19"/>
  <c r="BE252" i="19"/>
  <c r="BE269" i="19"/>
  <c r="BE278" i="19"/>
  <c r="BE138" i="19"/>
  <c r="BE183" i="19"/>
  <c r="BE219" i="19"/>
  <c r="BE232" i="19"/>
  <c r="BE238" i="19"/>
  <c r="BE254" i="19"/>
  <c r="BE259" i="19"/>
  <c r="BE190" i="19"/>
  <c r="BE213" i="19"/>
  <c r="BE247" i="19"/>
  <c r="BE251" i="19"/>
  <c r="BE255" i="19"/>
  <c r="BE262" i="19"/>
  <c r="J92" i="18"/>
  <c r="BE210" i="18"/>
  <c r="BE212" i="18"/>
  <c r="BE223" i="18"/>
  <c r="BE288" i="18"/>
  <c r="E85" i="18"/>
  <c r="BE155" i="18"/>
  <c r="BE170" i="18"/>
  <c r="BE245" i="18"/>
  <c r="BE258" i="18"/>
  <c r="BE260" i="18"/>
  <c r="BE268" i="18"/>
  <c r="BE278" i="18"/>
  <c r="BE283" i="18"/>
  <c r="BE285" i="18"/>
  <c r="BE294" i="18"/>
  <c r="BE295" i="18"/>
  <c r="BE300" i="18"/>
  <c r="BE303" i="18"/>
  <c r="BK187" i="17"/>
  <c r="J187" i="17" s="1"/>
  <c r="J102" i="17" s="1"/>
  <c r="BE141" i="18"/>
  <c r="BE157" i="18"/>
  <c r="BE205" i="18"/>
  <c r="BE236" i="18"/>
  <c r="BE240" i="18"/>
  <c r="BE242" i="18"/>
  <c r="BE254" i="18"/>
  <c r="BE256" i="18"/>
  <c r="BE262" i="18"/>
  <c r="BE267" i="18"/>
  <c r="BE269" i="18"/>
  <c r="BE292" i="18"/>
  <c r="BE296" i="18"/>
  <c r="BE299" i="18"/>
  <c r="BE302" i="18"/>
  <c r="BE316" i="18"/>
  <c r="J89" i="18"/>
  <c r="BE166" i="18"/>
  <c r="BE168" i="18"/>
  <c r="BE184" i="18"/>
  <c r="BE209" i="18"/>
  <c r="BE215" i="18"/>
  <c r="BE264" i="18"/>
  <c r="BK138" i="17"/>
  <c r="J138" i="17" s="1"/>
  <c r="J97" i="17" s="1"/>
  <c r="BE190" i="18"/>
  <c r="BE214" i="18"/>
  <c r="BE220" i="18"/>
  <c r="BE237" i="18"/>
  <c r="BE247" i="18"/>
  <c r="BE252" i="18"/>
  <c r="BE297" i="18"/>
  <c r="BE304" i="18"/>
  <c r="BE179" i="18"/>
  <c r="BE216" i="18"/>
  <c r="BE229" i="18"/>
  <c r="BE263" i="18"/>
  <c r="BE284" i="18"/>
  <c r="BE178" i="18"/>
  <c r="BE182" i="18"/>
  <c r="BE189" i="18"/>
  <c r="BE198" i="18"/>
  <c r="BE218" i="18"/>
  <c r="BE234" i="18"/>
  <c r="BE244" i="18"/>
  <c r="F92" i="18"/>
  <c r="BE148" i="18"/>
  <c r="BE159" i="18"/>
  <c r="BE163" i="18"/>
  <c r="BE226" i="18"/>
  <c r="BE233" i="18"/>
  <c r="BE251" i="18"/>
  <c r="J133" i="18"/>
  <c r="BE162" i="18"/>
  <c r="BE225" i="18"/>
  <c r="BE272" i="18"/>
  <c r="BE289" i="18"/>
  <c r="BE181" i="18"/>
  <c r="BE186" i="18"/>
  <c r="BE192" i="18"/>
  <c r="BE193" i="18"/>
  <c r="BE201" i="18"/>
  <c r="BE243" i="18"/>
  <c r="BE259" i="18"/>
  <c r="F91" i="18"/>
  <c r="BE140" i="18"/>
  <c r="BE147" i="18"/>
  <c r="BE177" i="18"/>
  <c r="BE196" i="18"/>
  <c r="BE239" i="18"/>
  <c r="BE266" i="18"/>
  <c r="BE270" i="18"/>
  <c r="BE195" i="18"/>
  <c r="BE253" i="18"/>
  <c r="BE287" i="18"/>
  <c r="BE290" i="18"/>
  <c r="J92" i="17"/>
  <c r="BE162" i="17"/>
  <c r="BE223" i="17"/>
  <c r="BE295" i="17"/>
  <c r="F92" i="17"/>
  <c r="J133" i="17"/>
  <c r="BE168" i="17"/>
  <c r="BE214" i="17"/>
  <c r="BE236" i="17"/>
  <c r="BE253" i="17"/>
  <c r="BE259" i="17"/>
  <c r="BE262" i="17"/>
  <c r="BE266" i="17"/>
  <c r="BE268" i="17"/>
  <c r="BE287" i="17"/>
  <c r="BE297" i="17"/>
  <c r="BE299" i="17"/>
  <c r="BE300" i="17"/>
  <c r="E127" i="17"/>
  <c r="BE163" i="17"/>
  <c r="BE181" i="17"/>
  <c r="BE237" i="17"/>
  <c r="BE247" i="17"/>
  <c r="BE292" i="17"/>
  <c r="BE302" i="17"/>
  <c r="J134" i="16"/>
  <c r="J98" i="16"/>
  <c r="BE177" i="17"/>
  <c r="BE201" i="17"/>
  <c r="BE226" i="17"/>
  <c r="BE258" i="17"/>
  <c r="BE270" i="17"/>
  <c r="BE294" i="17"/>
  <c r="BE316" i="17"/>
  <c r="F133" i="17"/>
  <c r="BE218" i="17"/>
  <c r="BE225" i="17"/>
  <c r="BE284" i="17"/>
  <c r="BE290" i="17"/>
  <c r="BE303" i="17"/>
  <c r="BE304" i="17"/>
  <c r="BE166" i="17"/>
  <c r="BE186" i="17"/>
  <c r="BE190" i="17"/>
  <c r="BE220" i="17"/>
  <c r="BE264" i="17"/>
  <c r="BE269" i="17"/>
  <c r="BE272" i="17"/>
  <c r="BE159" i="17"/>
  <c r="BE192" i="17"/>
  <c r="BE234" i="17"/>
  <c r="BE278" i="17"/>
  <c r="BE141" i="17"/>
  <c r="BE155" i="17"/>
  <c r="BE178" i="17"/>
  <c r="BE182" i="17"/>
  <c r="BE216" i="17"/>
  <c r="BE243" i="17"/>
  <c r="J174" i="16"/>
  <c r="J103" i="16" s="1"/>
  <c r="BE179" i="17"/>
  <c r="BE195" i="17"/>
  <c r="BE198" i="17"/>
  <c r="BE205" i="17"/>
  <c r="BE215" i="17"/>
  <c r="BE240" i="17"/>
  <c r="BE244" i="17"/>
  <c r="BE245" i="17"/>
  <c r="BE251" i="17"/>
  <c r="BE267" i="17"/>
  <c r="BE283" i="17"/>
  <c r="BE289" i="17"/>
  <c r="BE296" i="17"/>
  <c r="BE170" i="17"/>
  <c r="BE184" i="17"/>
  <c r="BE193" i="17"/>
  <c r="BE210" i="17"/>
  <c r="BE229" i="17"/>
  <c r="BE233" i="17"/>
  <c r="BE239" i="17"/>
  <c r="BE263" i="17"/>
  <c r="BE288" i="17"/>
  <c r="BE148" i="17"/>
  <c r="BE189" i="17"/>
  <c r="BE196" i="17"/>
  <c r="BE209" i="17"/>
  <c r="BE252" i="17"/>
  <c r="BE254" i="17"/>
  <c r="J89" i="17"/>
  <c r="BE140" i="17"/>
  <c r="BE147" i="17"/>
  <c r="BE157" i="17"/>
  <c r="BE212" i="17"/>
  <c r="BE242" i="17"/>
  <c r="BE256" i="17"/>
  <c r="BE260" i="17"/>
  <c r="BE285" i="17"/>
  <c r="J134" i="15"/>
  <c r="J98" i="15"/>
  <c r="F129" i="16"/>
  <c r="BE136" i="16"/>
  <c r="BE204" i="16"/>
  <c r="E122" i="16"/>
  <c r="BE168" i="16"/>
  <c r="BE175" i="16"/>
  <c r="BE179" i="16"/>
  <c r="BE189" i="16"/>
  <c r="BE214" i="16"/>
  <c r="BE219" i="16"/>
  <c r="BE237" i="16"/>
  <c r="BE238" i="16"/>
  <c r="J92" i="16"/>
  <c r="J128" i="16"/>
  <c r="BE146" i="16"/>
  <c r="BE205" i="16"/>
  <c r="BE208" i="16"/>
  <c r="BE239" i="16"/>
  <c r="J126" i="16"/>
  <c r="BE170" i="16"/>
  <c r="BE182" i="16"/>
  <c r="BE184" i="16"/>
  <c r="BE197" i="16"/>
  <c r="BE212" i="16"/>
  <c r="BE233" i="16"/>
  <c r="F91" i="16"/>
  <c r="BE144" i="16"/>
  <c r="BE156" i="16"/>
  <c r="BE172" i="16"/>
  <c r="BE190" i="16"/>
  <c r="BE193" i="16"/>
  <c r="BE216" i="16"/>
  <c r="BE230" i="16"/>
  <c r="BE234" i="16"/>
  <c r="BE247" i="16"/>
  <c r="BE135" i="16"/>
  <c r="BE143" i="16"/>
  <c r="BE153" i="16"/>
  <c r="BE154" i="16"/>
  <c r="BE164" i="16"/>
  <c r="BE231" i="16"/>
  <c r="BE176" i="16"/>
  <c r="BE213" i="16"/>
  <c r="BE148" i="16"/>
  <c r="BE186" i="16"/>
  <c r="BE198" i="16"/>
  <c r="BE209" i="16"/>
  <c r="BE224" i="16"/>
  <c r="BE163" i="16"/>
  <c r="BE167" i="16"/>
  <c r="BE210" i="16"/>
  <c r="BE227" i="16"/>
  <c r="BE235" i="16"/>
  <c r="BE142" i="16"/>
  <c r="BE165" i="16"/>
  <c r="BE202" i="16"/>
  <c r="BE229" i="16"/>
  <c r="J174" i="15"/>
  <c r="J103" i="15" s="1"/>
  <c r="BE200" i="16"/>
  <c r="BE226" i="16"/>
  <c r="BE151" i="16"/>
  <c r="BE178" i="16"/>
  <c r="BE181" i="16"/>
  <c r="BE187" i="16"/>
  <c r="BE207" i="16"/>
  <c r="BE220" i="16"/>
  <c r="BE222" i="16"/>
  <c r="BK173" i="14"/>
  <c r="J173" i="14"/>
  <c r="J102" i="14" s="1"/>
  <c r="BE144" i="15"/>
  <c r="BE148" i="15"/>
  <c r="BE187" i="15"/>
  <c r="F128" i="15"/>
  <c r="BE136" i="15"/>
  <c r="BE226" i="15"/>
  <c r="BE231" i="15"/>
  <c r="E85" i="15"/>
  <c r="BE153" i="15"/>
  <c r="BE170" i="15"/>
  <c r="BE184" i="15"/>
  <c r="BE212" i="15"/>
  <c r="BE222" i="15"/>
  <c r="BE234" i="15"/>
  <c r="BK133" i="14"/>
  <c r="J133" i="14" s="1"/>
  <c r="J97" i="14" s="1"/>
  <c r="BE163" i="15"/>
  <c r="BE178" i="15"/>
  <c r="BE182" i="15"/>
  <c r="BE193" i="15"/>
  <c r="BE205" i="15"/>
  <c r="BE209" i="15"/>
  <c r="BE233" i="15"/>
  <c r="BE239" i="15"/>
  <c r="F92" i="15"/>
  <c r="J126" i="15"/>
  <c r="BE143" i="15"/>
  <c r="BE156" i="15"/>
  <c r="BE175" i="15"/>
  <c r="BE200" i="15"/>
  <c r="BE207" i="15"/>
  <c r="BE224" i="15"/>
  <c r="BE227" i="15"/>
  <c r="BE230" i="15"/>
  <c r="BE247" i="15"/>
  <c r="BE151" i="15"/>
  <c r="BE142" i="15"/>
  <c r="BE168" i="15"/>
  <c r="BE204" i="15"/>
  <c r="BE238" i="15"/>
  <c r="J128" i="15"/>
  <c r="BE146" i="15"/>
  <c r="BE176" i="15"/>
  <c r="BE213" i="15"/>
  <c r="BE154" i="15"/>
  <c r="BE164" i="15"/>
  <c r="BE179" i="15"/>
  <c r="BE189" i="15"/>
  <c r="BE208" i="15"/>
  <c r="BE216" i="15"/>
  <c r="BE220" i="15"/>
  <c r="BE229" i="15"/>
  <c r="BE235" i="15"/>
  <c r="J92" i="15"/>
  <c r="BE135" i="15"/>
  <c r="BE190" i="15"/>
  <c r="BE210" i="15"/>
  <c r="BE214" i="15"/>
  <c r="BE237" i="15"/>
  <c r="BE165" i="15"/>
  <c r="BE197" i="15"/>
  <c r="BE167" i="15"/>
  <c r="BE172" i="15"/>
  <c r="BE181" i="15"/>
  <c r="BE186" i="15"/>
  <c r="BE198" i="15"/>
  <c r="BE202" i="15"/>
  <c r="BE219" i="15"/>
  <c r="J92" i="14"/>
  <c r="BE143" i="14"/>
  <c r="BE165" i="14"/>
  <c r="BE154" i="14"/>
  <c r="BE167" i="14"/>
  <c r="BE187" i="14"/>
  <c r="E85" i="14"/>
  <c r="J128" i="14"/>
  <c r="BE136" i="14"/>
  <c r="BE148" i="14"/>
  <c r="BE151" i="14"/>
  <c r="BE170" i="14"/>
  <c r="BE176" i="14"/>
  <c r="BE186" i="14"/>
  <c r="BE197" i="14"/>
  <c r="BE226" i="14"/>
  <c r="BE234" i="14"/>
  <c r="BE182" i="14"/>
  <c r="BE193" i="14"/>
  <c r="BE208" i="14"/>
  <c r="BE212" i="14"/>
  <c r="BE216" i="14"/>
  <c r="BE220" i="14"/>
  <c r="BE239" i="14"/>
  <c r="BE247" i="14"/>
  <c r="J89" i="14"/>
  <c r="F128" i="14"/>
  <c r="BE184" i="14"/>
  <c r="BE200" i="14"/>
  <c r="BE224" i="14"/>
  <c r="BE230" i="14"/>
  <c r="BK173" i="13"/>
  <c r="J173" i="13" s="1"/>
  <c r="J102" i="13" s="1"/>
  <c r="F92" i="14"/>
  <c r="BE144" i="14"/>
  <c r="BE164" i="14"/>
  <c r="BE190" i="14"/>
  <c r="BE233" i="14"/>
  <c r="BK133" i="13"/>
  <c r="J133" i="13" s="1"/>
  <c r="J97" i="13" s="1"/>
  <c r="BE179" i="14"/>
  <c r="BE189" i="14"/>
  <c r="BE204" i="14"/>
  <c r="BE227" i="14"/>
  <c r="BE135" i="14"/>
  <c r="BE156" i="14"/>
  <c r="BE219" i="14"/>
  <c r="BE142" i="14"/>
  <c r="BE175" i="14"/>
  <c r="BE205" i="14"/>
  <c r="BE209" i="14"/>
  <c r="BE153" i="14"/>
  <c r="BE163" i="14"/>
  <c r="BE168" i="14"/>
  <c r="BE207" i="14"/>
  <c r="BE210" i="14"/>
  <c r="BE237" i="14"/>
  <c r="BE172" i="14"/>
  <c r="BE181" i="14"/>
  <c r="BE213" i="14"/>
  <c r="BE214" i="14"/>
  <c r="BE222" i="14"/>
  <c r="BE231" i="14"/>
  <c r="BE235" i="14"/>
  <c r="BE146" i="14"/>
  <c r="BE178" i="14"/>
  <c r="BE198" i="14"/>
  <c r="BE202" i="14"/>
  <c r="BE229" i="14"/>
  <c r="BE238" i="14"/>
  <c r="BE165" i="13"/>
  <c r="BE184" i="13"/>
  <c r="J92" i="13"/>
  <c r="F129" i="13"/>
  <c r="BE164" i="13"/>
  <c r="BE208" i="13"/>
  <c r="J140" i="12"/>
  <c r="J98" i="12"/>
  <c r="BE146" i="13"/>
  <c r="BE151" i="13"/>
  <c r="BE193" i="13"/>
  <c r="J185" i="12"/>
  <c r="J103" i="12" s="1"/>
  <c r="BE135" i="13"/>
  <c r="BE136" i="13"/>
  <c r="BE144" i="13"/>
  <c r="BE170" i="13"/>
  <c r="BE182" i="13"/>
  <c r="BE186" i="13"/>
  <c r="BE189" i="13"/>
  <c r="BE190" i="13"/>
  <c r="BE198" i="13"/>
  <c r="BE222" i="13"/>
  <c r="BE231" i="13"/>
  <c r="E122" i="13"/>
  <c r="BE142" i="13"/>
  <c r="BE179" i="13"/>
  <c r="BE204" i="13"/>
  <c r="BE210" i="13"/>
  <c r="BE219" i="13"/>
  <c r="BE220" i="13"/>
  <c r="BE226" i="13"/>
  <c r="BE237" i="13"/>
  <c r="BE230" i="13"/>
  <c r="BE154" i="13"/>
  <c r="BE176" i="13"/>
  <c r="BE205" i="13"/>
  <c r="BE213" i="13"/>
  <c r="BE156" i="13"/>
  <c r="BE167" i="13"/>
  <c r="BE207" i="13"/>
  <c r="BE214" i="13"/>
  <c r="BE235" i="13"/>
  <c r="J91" i="13"/>
  <c r="BE143" i="13"/>
  <c r="BE153" i="13"/>
  <c r="BE175" i="13"/>
  <c r="BE212" i="13"/>
  <c r="BE224" i="13"/>
  <c r="BE233" i="13"/>
  <c r="BE238" i="13"/>
  <c r="BE239" i="13"/>
  <c r="BE247" i="13"/>
  <c r="J89" i="13"/>
  <c r="F128" i="13"/>
  <c r="BE163" i="13"/>
  <c r="BE168" i="13"/>
  <c r="BE181" i="13"/>
  <c r="BE197" i="13"/>
  <c r="BE229" i="13"/>
  <c r="BE178" i="13"/>
  <c r="BE187" i="13"/>
  <c r="BE200" i="13"/>
  <c r="BE209" i="13"/>
  <c r="BE234" i="13"/>
  <c r="BE148" i="13"/>
  <c r="BE172" i="13"/>
  <c r="BE202" i="13"/>
  <c r="BE216" i="13"/>
  <c r="BE227" i="13"/>
  <c r="F92" i="12"/>
  <c r="J134" i="12"/>
  <c r="BE165" i="12"/>
  <c r="BE179" i="12"/>
  <c r="E85" i="12"/>
  <c r="BE176" i="12"/>
  <c r="BE212" i="12"/>
  <c r="BE213" i="12"/>
  <c r="BE215" i="12"/>
  <c r="BE221" i="12"/>
  <c r="BE242" i="12"/>
  <c r="BE251" i="12"/>
  <c r="BE161" i="12"/>
  <c r="BE190" i="12"/>
  <c r="BE192" i="12"/>
  <c r="BE254" i="12"/>
  <c r="BE261" i="12"/>
  <c r="BE265" i="12"/>
  <c r="BE266" i="12"/>
  <c r="BE287" i="12"/>
  <c r="BE296" i="12"/>
  <c r="F91" i="12"/>
  <c r="BE218" i="12"/>
  <c r="BE231" i="12"/>
  <c r="BE253" i="12"/>
  <c r="BE264" i="12"/>
  <c r="BE277" i="12"/>
  <c r="BE291" i="12"/>
  <c r="BE148" i="12"/>
  <c r="BE154" i="12"/>
  <c r="BE187" i="12"/>
  <c r="BE195" i="12"/>
  <c r="BE236" i="12"/>
  <c r="BE237" i="12"/>
  <c r="BE250" i="12"/>
  <c r="BE252" i="12"/>
  <c r="BE267" i="12"/>
  <c r="BE309" i="12"/>
  <c r="BK137" i="11"/>
  <c r="J89" i="12"/>
  <c r="BE149" i="12"/>
  <c r="BE174" i="12"/>
  <c r="BE183" i="12"/>
  <c r="BE226" i="12"/>
  <c r="BE240" i="12"/>
  <c r="BE280" i="12"/>
  <c r="BE290" i="12"/>
  <c r="BE294" i="12"/>
  <c r="BE295" i="12"/>
  <c r="BK182" i="11"/>
  <c r="J182" i="11" s="1"/>
  <c r="J102" i="11" s="1"/>
  <c r="BE156" i="12"/>
  <c r="BE167" i="12"/>
  <c r="BE178" i="12"/>
  <c r="BE189" i="12"/>
  <c r="BE202" i="12"/>
  <c r="BE222" i="12"/>
  <c r="BE256" i="12"/>
  <c r="BE259" i="12"/>
  <c r="BE263" i="12"/>
  <c r="BE274" i="12"/>
  <c r="BE283" i="12"/>
  <c r="BE285" i="12"/>
  <c r="J92" i="12"/>
  <c r="BE142" i="12"/>
  <c r="BE207" i="12"/>
  <c r="BE239" i="12"/>
  <c r="BE260" i="12"/>
  <c r="BE279" i="12"/>
  <c r="BE300" i="12"/>
  <c r="BE302" i="12"/>
  <c r="BE141" i="12"/>
  <c r="BE158" i="12"/>
  <c r="BE186" i="12"/>
  <c r="BE206" i="12"/>
  <c r="BE209" i="12"/>
  <c r="BE211" i="12"/>
  <c r="BE223" i="12"/>
  <c r="BE230" i="12"/>
  <c r="BE241" i="12"/>
  <c r="BE162" i="12"/>
  <c r="BE175" i="12"/>
  <c r="BE181" i="12"/>
  <c r="BE193" i="12"/>
  <c r="BE198" i="12"/>
  <c r="BE269" i="12"/>
  <c r="BE282" i="12"/>
  <c r="BE298" i="12"/>
  <c r="BE301" i="12"/>
  <c r="BE305" i="12"/>
  <c r="BE308" i="12"/>
  <c r="BE310" i="12"/>
  <c r="BE320" i="12"/>
  <c r="BE233" i="12"/>
  <c r="BE234" i="12"/>
  <c r="BE244" i="12"/>
  <c r="BE258" i="12"/>
  <c r="BE275" i="12"/>
  <c r="BE293" i="12"/>
  <c r="BE306" i="12"/>
  <c r="BE273" i="12"/>
  <c r="BE303" i="12"/>
  <c r="F132" i="11"/>
  <c r="BE204" i="11"/>
  <c r="BE250" i="11"/>
  <c r="J92" i="11"/>
  <c r="BE176" i="11"/>
  <c r="BE177" i="11"/>
  <c r="BE191" i="11"/>
  <c r="BE211" i="11"/>
  <c r="BE223" i="11"/>
  <c r="BE227" i="11"/>
  <c r="BE242" i="11"/>
  <c r="BE243" i="11"/>
  <c r="BE258" i="11"/>
  <c r="BE266" i="11"/>
  <c r="F92" i="11"/>
  <c r="J132" i="11"/>
  <c r="BE147" i="11"/>
  <c r="BE179" i="11"/>
  <c r="BE205" i="11"/>
  <c r="BE274" i="11"/>
  <c r="J130" i="11"/>
  <c r="BE154" i="11"/>
  <c r="BE173" i="11"/>
  <c r="BE200" i="11"/>
  <c r="BE215" i="11"/>
  <c r="BE230" i="11"/>
  <c r="BE244" i="11"/>
  <c r="BE255" i="11"/>
  <c r="BE261" i="11"/>
  <c r="J135" i="10"/>
  <c r="J98" i="10"/>
  <c r="BK179" i="10"/>
  <c r="J179" i="10" s="1"/>
  <c r="J102" i="10" s="1"/>
  <c r="BE193" i="11"/>
  <c r="BE216" i="11"/>
  <c r="BE226" i="11"/>
  <c r="BE235" i="11"/>
  <c r="BE237" i="11"/>
  <c r="BE259" i="11"/>
  <c r="BE172" i="11"/>
  <c r="BE188" i="11"/>
  <c r="BE196" i="11"/>
  <c r="BE210" i="11"/>
  <c r="BE213" i="11"/>
  <c r="BE229" i="11"/>
  <c r="BE246" i="11"/>
  <c r="BE253" i="11"/>
  <c r="BE152" i="11"/>
  <c r="BE159" i="11"/>
  <c r="BE174" i="11"/>
  <c r="BE187" i="11"/>
  <c r="E126" i="11"/>
  <c r="BE139" i="11"/>
  <c r="BE146" i="11"/>
  <c r="BE165" i="11"/>
  <c r="BE190" i="11"/>
  <c r="BE234" i="11"/>
  <c r="BE241" i="11"/>
  <c r="BE249" i="11"/>
  <c r="BE256" i="11"/>
  <c r="BE265" i="11"/>
  <c r="BE156" i="11"/>
  <c r="BE160" i="11"/>
  <c r="BE185" i="11"/>
  <c r="BE207" i="11"/>
  <c r="BE232" i="11"/>
  <c r="BE233" i="11"/>
  <c r="BE140" i="11"/>
  <c r="BE163" i="11"/>
  <c r="BE181" i="11"/>
  <c r="BE184" i="11"/>
  <c r="BE209" i="11"/>
  <c r="BE219" i="11"/>
  <c r="BE224" i="11"/>
  <c r="BE251" i="11"/>
  <c r="BE262" i="11"/>
  <c r="BE264" i="11"/>
  <c r="J92" i="10"/>
  <c r="BE201" i="10"/>
  <c r="BE223" i="10"/>
  <c r="BE235" i="10"/>
  <c r="BE241" i="10"/>
  <c r="E123" i="10"/>
  <c r="BE171" i="10"/>
  <c r="BE173" i="10"/>
  <c r="BE190" i="10"/>
  <c r="BE195" i="10"/>
  <c r="BE199" i="10"/>
  <c r="BE215" i="10"/>
  <c r="BE242" i="10"/>
  <c r="BK179" i="9"/>
  <c r="J179" i="9" s="1"/>
  <c r="J102" i="9" s="1"/>
  <c r="F92" i="10"/>
  <c r="BE196" i="10"/>
  <c r="BE216" i="10"/>
  <c r="BE228" i="10"/>
  <c r="BE230" i="10"/>
  <c r="BE232" i="10"/>
  <c r="BE252" i="10"/>
  <c r="J91" i="10"/>
  <c r="BE151" i="10"/>
  <c r="BE162" i="10"/>
  <c r="BE182" i="10"/>
  <c r="BE205" i="10"/>
  <c r="BE213" i="10"/>
  <c r="BE221" i="10"/>
  <c r="BE239" i="10"/>
  <c r="BE245" i="10"/>
  <c r="BK134" i="9"/>
  <c r="J134" i="9" s="1"/>
  <c r="J97" i="9" s="1"/>
  <c r="F129" i="10"/>
  <c r="BE169" i="10"/>
  <c r="BE181" i="10"/>
  <c r="BE184" i="10"/>
  <c r="BE260" i="10"/>
  <c r="BE137" i="10"/>
  <c r="BE144" i="10"/>
  <c r="BE153" i="10"/>
  <c r="BE157" i="10"/>
  <c r="BE170" i="10"/>
  <c r="BE188" i="10"/>
  <c r="BE212" i="10"/>
  <c r="J89" i="10"/>
  <c r="BE156" i="10"/>
  <c r="BE174" i="10"/>
  <c r="BE185" i="10"/>
  <c r="BE248" i="10"/>
  <c r="BE160" i="10"/>
  <c r="BE178" i="10"/>
  <c r="BE187" i="10"/>
  <c r="BE191" i="10"/>
  <c r="BE227" i="10"/>
  <c r="BE229" i="10"/>
  <c r="BE149" i="10"/>
  <c r="BE176" i="10"/>
  <c r="BE244" i="10"/>
  <c r="BE247" i="10"/>
  <c r="BE136" i="10"/>
  <c r="BE143" i="10"/>
  <c r="BE202" i="10"/>
  <c r="BE210" i="10"/>
  <c r="BE219" i="10"/>
  <c r="BE220" i="10"/>
  <c r="BE237" i="10"/>
  <c r="BE250" i="10"/>
  <c r="BE193" i="10"/>
  <c r="BE209" i="10"/>
  <c r="BE218" i="10"/>
  <c r="BE236" i="10"/>
  <c r="BE251" i="10"/>
  <c r="BE197" i="10"/>
  <c r="J92" i="9"/>
  <c r="BE151" i="9"/>
  <c r="BE190" i="9"/>
  <c r="BE211" i="9"/>
  <c r="BE233" i="9"/>
  <c r="BE237" i="9"/>
  <c r="J135" i="8"/>
  <c r="J98" i="8"/>
  <c r="J180" i="8"/>
  <c r="J103" i="8" s="1"/>
  <c r="E123" i="9"/>
  <c r="F130" i="9"/>
  <c r="BE143" i="9"/>
  <c r="BE153" i="9"/>
  <c r="BE160" i="9"/>
  <c r="BE191" i="9"/>
  <c r="BE221" i="9"/>
  <c r="BE246" i="9"/>
  <c r="J91" i="9"/>
  <c r="BE171" i="9"/>
  <c r="BE200" i="9"/>
  <c r="BE218" i="9"/>
  <c r="BE226" i="9"/>
  <c r="BE228" i="9"/>
  <c r="F91" i="9"/>
  <c r="BE187" i="9"/>
  <c r="BE193" i="9"/>
  <c r="BE235" i="9"/>
  <c r="BE249" i="9"/>
  <c r="BE156" i="9"/>
  <c r="BE162" i="9"/>
  <c r="BE176" i="9"/>
  <c r="BE188" i="9"/>
  <c r="BE195" i="9"/>
  <c r="BE230" i="9"/>
  <c r="BE234" i="9"/>
  <c r="BE248" i="9"/>
  <c r="BE250" i="9"/>
  <c r="BE258" i="9"/>
  <c r="BE137" i="9"/>
  <c r="BE199" i="9"/>
  <c r="BE210" i="9"/>
  <c r="BE214" i="9"/>
  <c r="BE216" i="9"/>
  <c r="BE219" i="9"/>
  <c r="BE242" i="9"/>
  <c r="BE245" i="9"/>
  <c r="BE149" i="9"/>
  <c r="BE170" i="9"/>
  <c r="BE174" i="9"/>
  <c r="BE184" i="9"/>
  <c r="BE213" i="9"/>
  <c r="BE225" i="9"/>
  <c r="J89" i="9"/>
  <c r="BE185" i="9"/>
  <c r="BE208" i="9"/>
  <c r="BE217" i="9"/>
  <c r="BE227" i="9"/>
  <c r="BE240" i="9"/>
  <c r="BE243" i="9"/>
  <c r="BE173" i="9"/>
  <c r="BE203" i="9"/>
  <c r="BE239" i="9"/>
  <c r="BE136" i="9"/>
  <c r="BE169" i="9"/>
  <c r="BE178" i="9"/>
  <c r="BE181" i="9"/>
  <c r="BE197" i="9"/>
  <c r="BE144" i="9"/>
  <c r="BE157" i="9"/>
  <c r="BE182" i="9"/>
  <c r="BE196" i="9"/>
  <c r="BE207" i="9"/>
  <c r="J140" i="7"/>
  <c r="J98" i="7" s="1"/>
  <c r="BE181" i="8"/>
  <c r="BE188" i="8"/>
  <c r="BE226" i="8"/>
  <c r="BE233" i="8"/>
  <c r="BE240" i="8"/>
  <c r="J89" i="8"/>
  <c r="J130" i="8"/>
  <c r="BE137" i="8"/>
  <c r="BE156" i="8"/>
  <c r="BE157" i="8"/>
  <c r="BE174" i="8"/>
  <c r="BE191" i="8"/>
  <c r="F129" i="8"/>
  <c r="BE185" i="8"/>
  <c r="BE196" i="8"/>
  <c r="BE197" i="8"/>
  <c r="BE213" i="8"/>
  <c r="BE217" i="8"/>
  <c r="BE225" i="8"/>
  <c r="BE246" i="8"/>
  <c r="BE248" i="8"/>
  <c r="BE250" i="8"/>
  <c r="F130" i="8"/>
  <c r="BE151" i="8"/>
  <c r="BE187" i="8"/>
  <c r="BE216" i="8"/>
  <c r="BE249" i="8"/>
  <c r="BK185" i="7"/>
  <c r="J185" i="7" s="1"/>
  <c r="J102" i="7" s="1"/>
  <c r="E85" i="8"/>
  <c r="BE136" i="8"/>
  <c r="BE160" i="8"/>
  <c r="BE173" i="8"/>
  <c r="BE182" i="8"/>
  <c r="BE195" i="8"/>
  <c r="BE211" i="8"/>
  <c r="BE230" i="8"/>
  <c r="BE242" i="8"/>
  <c r="BE243" i="8"/>
  <c r="BE258" i="8"/>
  <c r="BE170" i="8"/>
  <c r="BE190" i="8"/>
  <c r="BE193" i="8"/>
  <c r="BE203" i="8"/>
  <c r="BE221" i="8"/>
  <c r="BE227" i="8"/>
  <c r="BE184" i="8"/>
  <c r="BE237" i="8"/>
  <c r="BE245" i="8"/>
  <c r="J91" i="8"/>
  <c r="BE207" i="8"/>
  <c r="BE210" i="8"/>
  <c r="BE219" i="8"/>
  <c r="BE149" i="8"/>
  <c r="BE162" i="8"/>
  <c r="BE171" i="8"/>
  <c r="BE176" i="8"/>
  <c r="BE208" i="8"/>
  <c r="BE228" i="8"/>
  <c r="BE235" i="8"/>
  <c r="BE143" i="8"/>
  <c r="BE218" i="8"/>
  <c r="BE239" i="8"/>
  <c r="BE144" i="8"/>
  <c r="BE200" i="8"/>
  <c r="BE153" i="8"/>
  <c r="BE169" i="8"/>
  <c r="BE178" i="8"/>
  <c r="BE199" i="8"/>
  <c r="BE214" i="8"/>
  <c r="BE234" i="8"/>
  <c r="BE187" i="7"/>
  <c r="BE224" i="7"/>
  <c r="BE233" i="7"/>
  <c r="BE246" i="7"/>
  <c r="BE267" i="7"/>
  <c r="BE298" i="7"/>
  <c r="BE162" i="7"/>
  <c r="BE182" i="7"/>
  <c r="BE193" i="7"/>
  <c r="BE274" i="7"/>
  <c r="BE141" i="7"/>
  <c r="BE154" i="7"/>
  <c r="BE161" i="7"/>
  <c r="BE191" i="7"/>
  <c r="BE207" i="7"/>
  <c r="BE232" i="7"/>
  <c r="BE242" i="7"/>
  <c r="BE275" i="7"/>
  <c r="BE296" i="7"/>
  <c r="J92" i="7"/>
  <c r="BE158" i="7"/>
  <c r="BE179" i="7"/>
  <c r="BE208" i="7"/>
  <c r="BE228" i="7"/>
  <c r="BE236" i="7"/>
  <c r="BE258" i="7"/>
  <c r="BE302" i="7"/>
  <c r="BE306" i="7"/>
  <c r="BE310" i="7"/>
  <c r="BK184" i="6"/>
  <c r="J184" i="6" s="1"/>
  <c r="J102" i="6" s="1"/>
  <c r="F92" i="7"/>
  <c r="BE225" i="7"/>
  <c r="BE239" i="7"/>
  <c r="BE287" i="7"/>
  <c r="BE290" i="7"/>
  <c r="BE303" i="7"/>
  <c r="BE320" i="7"/>
  <c r="E128" i="7"/>
  <c r="BE177" i="7"/>
  <c r="BE190" i="7"/>
  <c r="BE216" i="7"/>
  <c r="BE241" i="7"/>
  <c r="BE243" i="7"/>
  <c r="BE260" i="7"/>
  <c r="J89" i="7"/>
  <c r="BE142" i="7"/>
  <c r="BE149" i="7"/>
  <c r="BE203" i="7"/>
  <c r="BE214" i="7"/>
  <c r="BE261" i="7"/>
  <c r="BE264" i="7"/>
  <c r="BE280" i="7"/>
  <c r="BE283" i="7"/>
  <c r="BE305" i="7"/>
  <c r="BE308" i="7"/>
  <c r="BK139" i="6"/>
  <c r="BK138" i="6" s="1"/>
  <c r="J138" i="6" s="1"/>
  <c r="J30" i="6" s="1"/>
  <c r="F91" i="7"/>
  <c r="BE166" i="7"/>
  <c r="BE184" i="7"/>
  <c r="BE196" i="7"/>
  <c r="BE219" i="7"/>
  <c r="BE252" i="7"/>
  <c r="BE256" i="7"/>
  <c r="BE265" i="7"/>
  <c r="BE277" i="7"/>
  <c r="BE293" i="7"/>
  <c r="BE156" i="7"/>
  <c r="BE188" i="7"/>
  <c r="BE199" i="7"/>
  <c r="BE222" i="7"/>
  <c r="BE250" i="7"/>
  <c r="BE263" i="7"/>
  <c r="J134" i="7"/>
  <c r="BE148" i="7"/>
  <c r="BE168" i="7"/>
  <c r="BE180" i="7"/>
  <c r="BE194" i="7"/>
  <c r="BE212" i="7"/>
  <c r="BE235" i="7"/>
  <c r="BE251" i="7"/>
  <c r="BE253" i="7"/>
  <c r="BE259" i="7"/>
  <c r="BE269" i="7"/>
  <c r="BE300" i="7"/>
  <c r="BE176" i="7"/>
  <c r="BE210" i="7"/>
  <c r="BE213" i="7"/>
  <c r="BE238" i="7"/>
  <c r="BE273" i="7"/>
  <c r="BE279" i="7"/>
  <c r="BE282" i="7"/>
  <c r="BE295" i="7"/>
  <c r="BE301" i="7"/>
  <c r="BE175" i="7"/>
  <c r="BE244" i="7"/>
  <c r="BE254" i="7"/>
  <c r="BE266" i="7"/>
  <c r="BE285" i="7"/>
  <c r="BE291" i="7"/>
  <c r="BE294" i="7"/>
  <c r="BE309" i="7"/>
  <c r="F92" i="6"/>
  <c r="BE141" i="6"/>
  <c r="BE162" i="6"/>
  <c r="BE174" i="6"/>
  <c r="BE228" i="6"/>
  <c r="BE250" i="6"/>
  <c r="BE255" i="6"/>
  <c r="J140" i="5"/>
  <c r="J98" i="5"/>
  <c r="F91" i="6"/>
  <c r="J135" i="6"/>
  <c r="BE167" i="6"/>
  <c r="BE178" i="6"/>
  <c r="BE206" i="6"/>
  <c r="BE212" i="6"/>
  <c r="BE221" i="6"/>
  <c r="BE238" i="6"/>
  <c r="BE242" i="6"/>
  <c r="BE252" i="6"/>
  <c r="BE260" i="6"/>
  <c r="BE289" i="6"/>
  <c r="BE302" i="6"/>
  <c r="J89" i="6"/>
  <c r="BE142" i="6"/>
  <c r="BE165" i="6"/>
  <c r="BE181" i="6"/>
  <c r="BE189" i="6"/>
  <c r="BE192" i="6"/>
  <c r="BE229" i="6"/>
  <c r="BE235" i="6"/>
  <c r="BE271" i="6"/>
  <c r="BE297" i="6"/>
  <c r="BE301" i="6"/>
  <c r="BE304" i="6"/>
  <c r="BE306" i="6"/>
  <c r="BE316" i="6"/>
  <c r="BK184" i="5"/>
  <c r="J184" i="5" s="1"/>
  <c r="J102" i="5" s="1"/>
  <c r="BE175" i="6"/>
  <c r="BE193" i="6"/>
  <c r="BE202" i="6"/>
  <c r="BE213" i="6"/>
  <c r="BE215" i="6"/>
  <c r="BE231" i="6"/>
  <c r="BE240" i="6"/>
  <c r="BE256" i="6"/>
  <c r="BE259" i="6"/>
  <c r="BE269" i="6"/>
  <c r="BE305" i="6"/>
  <c r="BE148" i="6"/>
  <c r="BE198" i="6"/>
  <c r="BE257" i="6"/>
  <c r="BE261" i="6"/>
  <c r="BE263" i="6"/>
  <c r="BE149" i="6"/>
  <c r="BE158" i="6"/>
  <c r="BE179" i="6"/>
  <c r="BE237" i="6"/>
  <c r="BE278" i="6"/>
  <c r="BE281" i="6"/>
  <c r="J134" i="6"/>
  <c r="BE176" i="6"/>
  <c r="BE183" i="6"/>
  <c r="BE211" i="6"/>
  <c r="BE276" i="6"/>
  <c r="BE286" i="6"/>
  <c r="BE291" i="6"/>
  <c r="BE299" i="6"/>
  <c r="BE218" i="6"/>
  <c r="BE234" i="6"/>
  <c r="BE239" i="6"/>
  <c r="BE249" i="6"/>
  <c r="BE265" i="6"/>
  <c r="BE270" i="6"/>
  <c r="BE275" i="6"/>
  <c r="BE283" i="6"/>
  <c r="BE287" i="6"/>
  <c r="BE296" i="6"/>
  <c r="E85" i="6"/>
  <c r="BE161" i="6"/>
  <c r="BE195" i="6"/>
  <c r="BE220" i="6"/>
  <c r="BE224" i="6"/>
  <c r="BE246" i="6"/>
  <c r="BE254" i="6"/>
  <c r="BE279" i="6"/>
  <c r="BE290" i="6"/>
  <c r="BE298" i="6"/>
  <c r="BE154" i="6"/>
  <c r="BE156" i="6"/>
  <c r="BE186" i="6"/>
  <c r="BE190" i="6"/>
  <c r="BE207" i="6"/>
  <c r="BE247" i="6"/>
  <c r="BE262" i="6"/>
  <c r="BE294" i="6"/>
  <c r="BE187" i="6"/>
  <c r="BE209" i="6"/>
  <c r="BE232" i="6"/>
  <c r="BE248" i="6"/>
  <c r="BE273" i="6"/>
  <c r="BE292" i="6"/>
  <c r="F91" i="5"/>
  <c r="BE175" i="5"/>
  <c r="BE179" i="5"/>
  <c r="BE186" i="5"/>
  <c r="BE247" i="5"/>
  <c r="BE276" i="5"/>
  <c r="BE142" i="5"/>
  <c r="BE187" i="5"/>
  <c r="BE220" i="5"/>
  <c r="BE221" i="5"/>
  <c r="BE141" i="5"/>
  <c r="BE167" i="5"/>
  <c r="BE202" i="5"/>
  <c r="BE240" i="5"/>
  <c r="BE269" i="5"/>
  <c r="BE271" i="5"/>
  <c r="BE292" i="5"/>
  <c r="BE302" i="5"/>
  <c r="E85" i="5"/>
  <c r="J92" i="5"/>
  <c r="BE209" i="5"/>
  <c r="BE229" i="5"/>
  <c r="BE239" i="5"/>
  <c r="BE249" i="5"/>
  <c r="BE256" i="5"/>
  <c r="BE259" i="5"/>
  <c r="BE263" i="5"/>
  <c r="J132" i="5"/>
  <c r="BE181" i="5"/>
  <c r="BE189" i="5"/>
  <c r="BE206" i="5"/>
  <c r="BE211" i="5"/>
  <c r="BE232" i="5"/>
  <c r="BE242" i="5"/>
  <c r="BE250" i="5"/>
  <c r="BE270" i="5"/>
  <c r="BE273" i="5"/>
  <c r="BE275" i="5"/>
  <c r="BE294" i="5"/>
  <c r="BE301" i="5"/>
  <c r="BE318" i="5"/>
  <c r="F92" i="5"/>
  <c r="BE190" i="5"/>
  <c r="BE193" i="5"/>
  <c r="BE228" i="5"/>
  <c r="BE235" i="5"/>
  <c r="BE255" i="5"/>
  <c r="BE291" i="5"/>
  <c r="J135" i="4"/>
  <c r="J98" i="4"/>
  <c r="J181" i="4"/>
  <c r="J103" i="4" s="1"/>
  <c r="J91" i="5"/>
  <c r="BE148" i="5"/>
  <c r="BE156" i="5"/>
  <c r="BE174" i="5"/>
  <c r="BE224" i="5"/>
  <c r="BE290" i="5"/>
  <c r="BE297" i="5"/>
  <c r="BE195" i="5"/>
  <c r="BE207" i="5"/>
  <c r="BE215" i="5"/>
  <c r="BE254" i="5"/>
  <c r="BE289" i="5"/>
  <c r="BE158" i="5"/>
  <c r="BE176" i="5"/>
  <c r="BE218" i="5"/>
  <c r="BE231" i="5"/>
  <c r="BE238" i="5"/>
  <c r="BE262" i="5"/>
  <c r="BE279" i="5"/>
  <c r="BE286" i="5"/>
  <c r="BE299" i="5"/>
  <c r="BE154" i="5"/>
  <c r="BE161" i="5"/>
  <c r="BE162" i="5"/>
  <c r="BE237" i="5"/>
  <c r="BE246" i="5"/>
  <c r="BE252" i="5"/>
  <c r="BE260" i="5"/>
  <c r="BE281" i="5"/>
  <c r="BE296" i="5"/>
  <c r="BE298" i="5"/>
  <c r="BE149" i="5"/>
  <c r="BE165" i="5"/>
  <c r="BE192" i="5"/>
  <c r="BE198" i="5"/>
  <c r="BE212" i="5"/>
  <c r="BE234" i="5"/>
  <c r="BE248" i="5"/>
  <c r="BE261" i="5"/>
  <c r="BE265" i="5"/>
  <c r="BE178" i="5"/>
  <c r="BE183" i="5"/>
  <c r="BE213" i="5"/>
  <c r="BE257" i="5"/>
  <c r="BE278" i="5"/>
  <c r="BE283" i="5"/>
  <c r="BE287" i="5"/>
  <c r="BE304" i="5"/>
  <c r="BE307" i="5"/>
  <c r="BE308" i="5"/>
  <c r="J91" i="4"/>
  <c r="BE149" i="4"/>
  <c r="BE172" i="4"/>
  <c r="BE194" i="4"/>
  <c r="F92" i="4"/>
  <c r="BE177" i="4"/>
  <c r="BE183" i="4"/>
  <c r="BE201" i="4"/>
  <c r="BE219" i="4"/>
  <c r="BE229" i="4"/>
  <c r="BE241" i="4"/>
  <c r="BE245" i="4"/>
  <c r="BE247" i="4"/>
  <c r="BE248" i="4"/>
  <c r="BE250" i="4"/>
  <c r="BK134" i="3"/>
  <c r="J134" i="3" s="1"/>
  <c r="J97" i="3" s="1"/>
  <c r="J92" i="4"/>
  <c r="BE137" i="4"/>
  <c r="BE163" i="4"/>
  <c r="BE186" i="4"/>
  <c r="BE197" i="4"/>
  <c r="BE204" i="4"/>
  <c r="BE215" i="4"/>
  <c r="BE252" i="4"/>
  <c r="J89" i="4"/>
  <c r="BE144" i="4"/>
  <c r="BE185" i="4"/>
  <c r="BE198" i="4"/>
  <c r="BE244" i="4"/>
  <c r="BE260" i="4"/>
  <c r="BK176" i="3"/>
  <c r="J176" i="3" s="1"/>
  <c r="J102" i="3" s="1"/>
  <c r="BE156" i="4"/>
  <c r="BE171" i="4"/>
  <c r="BE191" i="4"/>
  <c r="BE208" i="4"/>
  <c r="BE220" i="4"/>
  <c r="BE227" i="4"/>
  <c r="BE157" i="4"/>
  <c r="BE175" i="4"/>
  <c r="BE212" i="4"/>
  <c r="BE218" i="4"/>
  <c r="BE231" i="4"/>
  <c r="BE242" i="4"/>
  <c r="F91" i="4"/>
  <c r="BE143" i="4"/>
  <c r="BE192" i="4"/>
  <c r="BE196" i="4"/>
  <c r="BE200" i="4"/>
  <c r="BE217" i="4"/>
  <c r="BE226" i="4"/>
  <c r="BE251" i="4"/>
  <c r="BE153" i="4"/>
  <c r="BE182" i="4"/>
  <c r="BE188" i="4"/>
  <c r="BE237" i="4"/>
  <c r="BE179" i="4"/>
  <c r="BE189" i="4"/>
  <c r="BE228" i="4"/>
  <c r="BE239" i="4"/>
  <c r="BE209" i="4"/>
  <c r="E123" i="4"/>
  <c r="BE136" i="4"/>
  <c r="BE151" i="4"/>
  <c r="BE161" i="4"/>
  <c r="BE174" i="4"/>
  <c r="BE235" i="4"/>
  <c r="BE236" i="4"/>
  <c r="BE170" i="4"/>
  <c r="BE211" i="4"/>
  <c r="BE214" i="4"/>
  <c r="BE222" i="4"/>
  <c r="F91" i="3"/>
  <c r="F130" i="3"/>
  <c r="BE159" i="3"/>
  <c r="BE167" i="3"/>
  <c r="BE182" i="3"/>
  <c r="BE197" i="3"/>
  <c r="J127" i="3"/>
  <c r="BE157" i="3"/>
  <c r="BE184" i="3"/>
  <c r="BE187" i="3"/>
  <c r="BE192" i="3"/>
  <c r="E85" i="3"/>
  <c r="J129" i="3"/>
  <c r="BE149" i="3"/>
  <c r="BE168" i="3"/>
  <c r="BE181" i="3"/>
  <c r="BE228" i="3"/>
  <c r="BE239" i="3"/>
  <c r="BE261" i="3"/>
  <c r="BE151" i="3"/>
  <c r="BE210" i="3"/>
  <c r="BE211" i="3"/>
  <c r="BE213" i="3"/>
  <c r="BE215" i="3"/>
  <c r="BE238" i="3"/>
  <c r="BE242" i="3"/>
  <c r="BE143" i="3"/>
  <c r="BK172" i="2"/>
  <c r="J172" i="2"/>
  <c r="J102" i="2" s="1"/>
  <c r="BE137" i="3"/>
  <c r="BE147" i="3"/>
  <c r="BE155" i="3"/>
  <c r="BE171" i="3"/>
  <c r="BE178" i="3"/>
  <c r="BE185" i="3"/>
  <c r="BE224" i="3"/>
  <c r="BE227" i="3"/>
  <c r="BE236" i="3"/>
  <c r="BE241" i="3"/>
  <c r="BE136" i="3"/>
  <c r="BE216" i="3"/>
  <c r="BE225" i="3"/>
  <c r="BE251" i="3"/>
  <c r="BE154" i="3"/>
  <c r="BE166" i="3"/>
  <c r="BE179" i="3"/>
  <c r="BE188" i="3"/>
  <c r="BE214" i="3"/>
  <c r="BE218" i="3"/>
  <c r="BE231" i="3"/>
  <c r="BE233" i="3"/>
  <c r="BE235" i="3"/>
  <c r="J130" i="3"/>
  <c r="BE170" i="3"/>
  <c r="BE175" i="3"/>
  <c r="BE193" i="3"/>
  <c r="BE204" i="3"/>
  <c r="BE207" i="3"/>
  <c r="BE222" i="3"/>
  <c r="BE244" i="3"/>
  <c r="BE250" i="3"/>
  <c r="BK139" i="2"/>
  <c r="J139" i="2"/>
  <c r="J97" i="2"/>
  <c r="BE144" i="3"/>
  <c r="BE173" i="3"/>
  <c r="BE196" i="3"/>
  <c r="BE200" i="3"/>
  <c r="BE208" i="3"/>
  <c r="BE230" i="3"/>
  <c r="BE190" i="3"/>
  <c r="BE194" i="3"/>
  <c r="BE205" i="3"/>
  <c r="BE223" i="3"/>
  <c r="BE169" i="2"/>
  <c r="BE183" i="2"/>
  <c r="BE188" i="2"/>
  <c r="BE214" i="2"/>
  <c r="F91" i="2"/>
  <c r="J135" i="2"/>
  <c r="BE148" i="2"/>
  <c r="BE167" i="2"/>
  <c r="BE196" i="2"/>
  <c r="BE225" i="2"/>
  <c r="BE236" i="2"/>
  <c r="E85" i="2"/>
  <c r="BE141" i="2"/>
  <c r="BE163" i="2"/>
  <c r="BE211" i="2"/>
  <c r="BE221" i="2"/>
  <c r="BE230" i="2"/>
  <c r="BE250" i="2"/>
  <c r="BE265" i="2"/>
  <c r="BE300" i="2"/>
  <c r="J132" i="2"/>
  <c r="BE157" i="2"/>
  <c r="BE199" i="2"/>
  <c r="BE235" i="2"/>
  <c r="BE248" i="2"/>
  <c r="BE270" i="2"/>
  <c r="BE294" i="2"/>
  <c r="BE295" i="2"/>
  <c r="BE306" i="2"/>
  <c r="BE307" i="2"/>
  <c r="BE145" i="2"/>
  <c r="BE171" i="2"/>
  <c r="BE177" i="2"/>
  <c r="BE233" i="2"/>
  <c r="BE241" i="2"/>
  <c r="BE255" i="2"/>
  <c r="BE277" i="2"/>
  <c r="BE283" i="2"/>
  <c r="BE285" i="2"/>
  <c r="BE286" i="2"/>
  <c r="BE292" i="2"/>
  <c r="BE293" i="2"/>
  <c r="BE297" i="2"/>
  <c r="BE298" i="2"/>
  <c r="BE305" i="2"/>
  <c r="J134" i="2"/>
  <c r="BE162" i="2"/>
  <c r="BE249" i="2"/>
  <c r="BE279" i="2"/>
  <c r="BE144" i="2"/>
  <c r="BE182" i="2"/>
  <c r="BE208" i="2"/>
  <c r="BE213" i="2"/>
  <c r="BE224" i="2"/>
  <c r="BE227" i="2"/>
  <c r="BE243" i="2"/>
  <c r="BE259" i="2"/>
  <c r="BE272" i="2"/>
  <c r="BE275" i="2"/>
  <c r="BE288" i="2"/>
  <c r="BE155" i="2"/>
  <c r="BE179" i="2"/>
  <c r="BE205" i="2"/>
  <c r="BE217" i="2"/>
  <c r="BE238" i="2"/>
  <c r="BE268" i="2"/>
  <c r="BE166" i="2"/>
  <c r="BE202" i="2"/>
  <c r="BE222" i="2"/>
  <c r="BE242" i="2"/>
  <c r="BE244" i="2"/>
  <c r="BE251" i="2"/>
  <c r="BE254" i="2"/>
  <c r="BE287" i="2"/>
  <c r="F92" i="2"/>
  <c r="BE146" i="2"/>
  <c r="BE153" i="2"/>
  <c r="BE164" i="2"/>
  <c r="BE174" i="2"/>
  <c r="BE185" i="2"/>
  <c r="BE197" i="2"/>
  <c r="BE203" i="2"/>
  <c r="BE240" i="2"/>
  <c r="BE253" i="2"/>
  <c r="BE256" i="2"/>
  <c r="BE266" i="2"/>
  <c r="BE257" i="2"/>
  <c r="BE263" i="2"/>
  <c r="BE274" i="2"/>
  <c r="BE150" i="2"/>
  <c r="BE154" i="2"/>
  <c r="BE180" i="2"/>
  <c r="BE192" i="2"/>
  <c r="BE201" i="2"/>
  <c r="BE228" i="2"/>
  <c r="BE232" i="2"/>
  <c r="BE239" i="2"/>
  <c r="BE246" i="2"/>
  <c r="BE282" i="2"/>
  <c r="BE290" i="2"/>
  <c r="F35" i="2"/>
  <c r="BB95" i="1"/>
  <c r="F37" i="6"/>
  <c r="BD99" i="1" s="1"/>
  <c r="F35" i="8"/>
  <c r="BB101" i="1"/>
  <c r="F37" i="10"/>
  <c r="BD103" i="1" s="1"/>
  <c r="F37" i="12"/>
  <c r="BD105" i="1"/>
  <c r="F35" i="16"/>
  <c r="BB109" i="1" s="1"/>
  <c r="F35" i="18"/>
  <c r="BB111" i="1"/>
  <c r="F35" i="4"/>
  <c r="BB97" i="1" s="1"/>
  <c r="F37" i="4"/>
  <c r="BD97" i="1"/>
  <c r="J34" i="6"/>
  <c r="AW99" i="1" s="1"/>
  <c r="F35" i="9"/>
  <c r="BB102" i="1"/>
  <c r="F36" i="11"/>
  <c r="BC104" i="1" s="1"/>
  <c r="F35" i="13"/>
  <c r="BB106" i="1"/>
  <c r="F35" i="14"/>
  <c r="BB107" i="1" s="1"/>
  <c r="F37" i="17"/>
  <c r="BD110" i="1"/>
  <c r="F37" i="19"/>
  <c r="BD112" i="1" s="1"/>
  <c r="F36" i="3"/>
  <c r="BC96" i="1"/>
  <c r="F36" i="5"/>
  <c r="BC98" i="1" s="1"/>
  <c r="F37" i="7"/>
  <c r="BD100" i="1"/>
  <c r="F34" i="10"/>
  <c r="BA103" i="1" s="1"/>
  <c r="F35" i="12"/>
  <c r="BB105" i="1"/>
  <c r="F36" i="16"/>
  <c r="BC109" i="1" s="1"/>
  <c r="J34" i="19"/>
  <c r="AW112" i="1"/>
  <c r="J34" i="20"/>
  <c r="AW113" i="1" s="1"/>
  <c r="F36" i="2"/>
  <c r="BC95" i="1"/>
  <c r="F34" i="6"/>
  <c r="BA99" i="1" s="1"/>
  <c r="F36" i="9"/>
  <c r="BC102" i="1"/>
  <c r="F37" i="11"/>
  <c r="BD104" i="1" s="1"/>
  <c r="F36" i="13"/>
  <c r="BC106" i="1"/>
  <c r="F37" i="14"/>
  <c r="BD107" i="1" s="1"/>
  <c r="F34" i="17"/>
  <c r="BA110" i="1"/>
  <c r="F34" i="19"/>
  <c r="BA112" i="1" s="1"/>
  <c r="F36" i="20"/>
  <c r="BC113" i="1"/>
  <c r="F35" i="3"/>
  <c r="BB96" i="1" s="1"/>
  <c r="F37" i="5"/>
  <c r="BD98" i="1"/>
  <c r="J34" i="8"/>
  <c r="AW101" i="1"/>
  <c r="F34" i="11"/>
  <c r="BA104" i="1"/>
  <c r="F34" i="14"/>
  <c r="BA107" i="1"/>
  <c r="F35" i="15"/>
  <c r="BB108" i="1"/>
  <c r="J34" i="17"/>
  <c r="AW110" i="1"/>
  <c r="F35" i="20"/>
  <c r="BB113" i="1"/>
  <c r="F37" i="3"/>
  <c r="BD96" i="1"/>
  <c r="F34" i="4"/>
  <c r="BA97" i="1"/>
  <c r="F34" i="7"/>
  <c r="BA100" i="1"/>
  <c r="J34" i="9"/>
  <c r="AW102" i="1"/>
  <c r="F34" i="12"/>
  <c r="BA105" i="1"/>
  <c r="J34" i="15"/>
  <c r="AW108" i="1"/>
  <c r="F36" i="18"/>
  <c r="BC111" i="1"/>
  <c r="F37" i="2"/>
  <c r="BD95" i="1"/>
  <c r="J34" i="5"/>
  <c r="AW98" i="1"/>
  <c r="F36" i="8"/>
  <c r="BC101" i="1"/>
  <c r="F35" i="11"/>
  <c r="BB104" i="1"/>
  <c r="J34" i="14"/>
  <c r="AW107" i="1"/>
  <c r="F37" i="15"/>
  <c r="BD108" i="1"/>
  <c r="F36" i="17"/>
  <c r="BC110" i="1"/>
  <c r="F36" i="19"/>
  <c r="BC112" i="1"/>
  <c r="F34" i="3"/>
  <c r="BA96" i="1"/>
  <c r="F35" i="5"/>
  <c r="BB98" i="1"/>
  <c r="J34" i="7"/>
  <c r="AW100" i="1"/>
  <c r="F34" i="9"/>
  <c r="BA102" i="1"/>
  <c r="J34" i="12"/>
  <c r="AW105" i="1"/>
  <c r="F36" i="14"/>
  <c r="BC107" i="1"/>
  <c r="F37" i="16"/>
  <c r="BD109" i="1"/>
  <c r="F35" i="19"/>
  <c r="BB112" i="1"/>
  <c r="F34" i="20"/>
  <c r="BA113" i="1"/>
  <c r="F36" i="4"/>
  <c r="BC97" i="1"/>
  <c r="F34" i="5"/>
  <c r="BA98" i="1"/>
  <c r="F36" i="7"/>
  <c r="BC100" i="1"/>
  <c r="F35" i="10"/>
  <c r="BB103" i="1"/>
  <c r="F36" i="12"/>
  <c r="BC105" i="1" s="1"/>
  <c r="F34" i="16"/>
  <c r="BA109" i="1"/>
  <c r="F37" i="18"/>
  <c r="BD111" i="1" s="1"/>
  <c r="J34" i="3"/>
  <c r="AW96" i="1"/>
  <c r="J34" i="4"/>
  <c r="AW97" i="1" s="1"/>
  <c r="F35" i="7"/>
  <c r="BB100" i="1"/>
  <c r="F37" i="9"/>
  <c r="BD102" i="1" s="1"/>
  <c r="J34" i="11"/>
  <c r="AW104" i="1"/>
  <c r="F37" i="13"/>
  <c r="BD106" i="1" s="1"/>
  <c r="F36" i="15"/>
  <c r="BC108" i="1"/>
  <c r="J34" i="18"/>
  <c r="AW111" i="1" s="1"/>
  <c r="F34" i="2"/>
  <c r="BA95" i="1"/>
  <c r="F36" i="6"/>
  <c r="BC99" i="1" s="1"/>
  <c r="F34" i="8"/>
  <c r="BA101" i="1"/>
  <c r="J34" i="10"/>
  <c r="AW103" i="1" s="1"/>
  <c r="F34" i="13"/>
  <c r="BA106" i="1"/>
  <c r="J34" i="16"/>
  <c r="AW109" i="1" s="1"/>
  <c r="F34" i="18"/>
  <c r="BA111" i="1"/>
  <c r="J34" i="2"/>
  <c r="AW95" i="1" s="1"/>
  <c r="F35" i="6"/>
  <c r="BB99" i="1"/>
  <c r="F37" i="8"/>
  <c r="BD101" i="1" s="1"/>
  <c r="F36" i="10"/>
  <c r="BC103" i="1"/>
  <c r="J34" i="13"/>
  <c r="AW106" i="1" s="1"/>
  <c r="F34" i="15"/>
  <c r="BA108" i="1"/>
  <c r="F35" i="17"/>
  <c r="BB110" i="1" s="1"/>
  <c r="F37" i="20"/>
  <c r="BD113" i="1"/>
  <c r="R134" i="8" l="1"/>
  <c r="P179" i="9"/>
  <c r="P133" i="9" s="1"/>
  <c r="AU102" i="1" s="1"/>
  <c r="T184" i="5"/>
  <c r="T138" i="5" s="1"/>
  <c r="T185" i="7"/>
  <c r="T138" i="7" s="1"/>
  <c r="BK134" i="4"/>
  <c r="J134" i="4" s="1"/>
  <c r="J97" i="4" s="1"/>
  <c r="R139" i="7"/>
  <c r="R184" i="6"/>
  <c r="T173" i="15"/>
  <c r="T132" i="15"/>
  <c r="T173" i="13"/>
  <c r="P139" i="2"/>
  <c r="R137" i="11"/>
  <c r="P173" i="16"/>
  <c r="T133" i="14"/>
  <c r="R179" i="10"/>
  <c r="R133" i="10" s="1"/>
  <c r="R134" i="4"/>
  <c r="T173" i="14"/>
  <c r="P179" i="8"/>
  <c r="P133" i="8" s="1"/>
  <c r="AU101" i="1" s="1"/>
  <c r="BK139" i="7"/>
  <c r="J139" i="7" s="1"/>
  <c r="J97" i="7" s="1"/>
  <c r="R187" i="17"/>
  <c r="T187" i="18"/>
  <c r="T137" i="18" s="1"/>
  <c r="P184" i="6"/>
  <c r="R138" i="17"/>
  <c r="R137" i="17" s="1"/>
  <c r="R185" i="7"/>
  <c r="P172" i="2"/>
  <c r="T133" i="16"/>
  <c r="T184" i="6"/>
  <c r="T138" i="6" s="1"/>
  <c r="P139" i="5"/>
  <c r="BK138" i="18"/>
  <c r="J138" i="18"/>
  <c r="J97" i="18" s="1"/>
  <c r="BK134" i="8"/>
  <c r="P176" i="3"/>
  <c r="T179" i="8"/>
  <c r="R184" i="19"/>
  <c r="R180" i="4"/>
  <c r="T134" i="8"/>
  <c r="T133" i="8" s="1"/>
  <c r="P138" i="17"/>
  <c r="P179" i="10"/>
  <c r="P133" i="10"/>
  <c r="AU103" i="1" s="1"/>
  <c r="R134" i="3"/>
  <c r="T134" i="9"/>
  <c r="BK135" i="19"/>
  <c r="J135" i="19" s="1"/>
  <c r="J97" i="19" s="1"/>
  <c r="P184" i="5"/>
  <c r="R173" i="15"/>
  <c r="T134" i="4"/>
  <c r="BK133" i="16"/>
  <c r="R173" i="16"/>
  <c r="R132" i="16"/>
  <c r="R187" i="18"/>
  <c r="BK173" i="15"/>
  <c r="J173" i="15"/>
  <c r="J102" i="15"/>
  <c r="R184" i="5"/>
  <c r="R138" i="5" s="1"/>
  <c r="T180" i="4"/>
  <c r="R138" i="18"/>
  <c r="R137" i="18"/>
  <c r="T172" i="2"/>
  <c r="P139" i="12"/>
  <c r="P138" i="12" s="1"/>
  <c r="AU105" i="1" s="1"/>
  <c r="P139" i="7"/>
  <c r="BK133" i="15"/>
  <c r="J133" i="15" s="1"/>
  <c r="J97" i="15" s="1"/>
  <c r="P185" i="7"/>
  <c r="T187" i="17"/>
  <c r="T137" i="17" s="1"/>
  <c r="T133" i="13"/>
  <c r="T132" i="13"/>
  <c r="P184" i="19"/>
  <c r="P134" i="19" s="1"/>
  <c r="AU112" i="1" s="1"/>
  <c r="R184" i="12"/>
  <c r="R138" i="12" s="1"/>
  <c r="R133" i="9"/>
  <c r="T139" i="2"/>
  <c r="T138" i="2"/>
  <c r="T137" i="11"/>
  <c r="T136" i="11" s="1"/>
  <c r="R135" i="19"/>
  <c r="R134" i="19"/>
  <c r="R133" i="13"/>
  <c r="R132" i="13" s="1"/>
  <c r="R176" i="3"/>
  <c r="T179" i="10"/>
  <c r="T133" i="10" s="1"/>
  <c r="BK179" i="8"/>
  <c r="J179" i="8"/>
  <c r="J102" i="8"/>
  <c r="P138" i="18"/>
  <c r="P137" i="18" s="1"/>
  <c r="AU111" i="1" s="1"/>
  <c r="P173" i="14"/>
  <c r="P132" i="14" s="1"/>
  <c r="AU107" i="1" s="1"/>
  <c r="P182" i="11"/>
  <c r="P139" i="6"/>
  <c r="P138" i="6" s="1"/>
  <c r="AU99" i="1" s="1"/>
  <c r="BK180" i="4"/>
  <c r="J180" i="4" s="1"/>
  <c r="J102" i="4" s="1"/>
  <c r="P133" i="16"/>
  <c r="P132" i="16"/>
  <c r="AU109" i="1" s="1"/>
  <c r="R139" i="6"/>
  <c r="R138" i="6" s="1"/>
  <c r="R173" i="14"/>
  <c r="BK139" i="5"/>
  <c r="J139" i="5" s="1"/>
  <c r="J97" i="5" s="1"/>
  <c r="P180" i="4"/>
  <c r="BK134" i="10"/>
  <c r="J134" i="10" s="1"/>
  <c r="J97" i="10" s="1"/>
  <c r="P134" i="4"/>
  <c r="P133" i="4" s="1"/>
  <c r="AU97" i="1" s="1"/>
  <c r="BK173" i="16"/>
  <c r="J173" i="16"/>
  <c r="J102" i="16" s="1"/>
  <c r="BK184" i="12"/>
  <c r="J184" i="12" s="1"/>
  <c r="J102" i="12" s="1"/>
  <c r="T184" i="19"/>
  <c r="T134" i="19" s="1"/>
  <c r="R182" i="11"/>
  <c r="T173" i="16"/>
  <c r="T176" i="3"/>
  <c r="BK139" i="12"/>
  <c r="R133" i="14"/>
  <c r="R132" i="14"/>
  <c r="P187" i="17"/>
  <c r="P132" i="15"/>
  <c r="AU108" i="1" s="1"/>
  <c r="T179" i="9"/>
  <c r="T184" i="12"/>
  <c r="T138" i="12" s="1"/>
  <c r="T134" i="3"/>
  <c r="T133" i="3"/>
  <c r="P137" i="11"/>
  <c r="P136" i="11" s="1"/>
  <c r="AU104" i="1" s="1"/>
  <c r="R179" i="8"/>
  <c r="P134" i="3"/>
  <c r="P133" i="3" s="1"/>
  <c r="AU96" i="1" s="1"/>
  <c r="R133" i="15"/>
  <c r="R132" i="15" s="1"/>
  <c r="P173" i="13"/>
  <c r="P132" i="13" s="1"/>
  <c r="AU106" i="1" s="1"/>
  <c r="BK117" i="20"/>
  <c r="J117" i="20" s="1"/>
  <c r="J96" i="20" s="1"/>
  <c r="BK134" i="19"/>
  <c r="J134" i="19" s="1"/>
  <c r="J96" i="19" s="1"/>
  <c r="BK137" i="18"/>
  <c r="J137" i="18"/>
  <c r="J96" i="18" s="1"/>
  <c r="BK137" i="17"/>
  <c r="J137" i="17" s="1"/>
  <c r="J96" i="17" s="1"/>
  <c r="BK132" i="14"/>
  <c r="J132" i="14" s="1"/>
  <c r="J96" i="14" s="1"/>
  <c r="BK132" i="13"/>
  <c r="J132" i="13" s="1"/>
  <c r="J30" i="13" s="1"/>
  <c r="AG106" i="1" s="1"/>
  <c r="BK136" i="11"/>
  <c r="J136" i="11" s="1"/>
  <c r="J30" i="11" s="1"/>
  <c r="AG104" i="1" s="1"/>
  <c r="J137" i="11"/>
  <c r="J97" i="11" s="1"/>
  <c r="BK133" i="10"/>
  <c r="J133" i="10" s="1"/>
  <c r="J30" i="10" s="1"/>
  <c r="AG103" i="1" s="1"/>
  <c r="BK133" i="9"/>
  <c r="J133" i="9" s="1"/>
  <c r="J96" i="9" s="1"/>
  <c r="AG99" i="1"/>
  <c r="J96" i="6"/>
  <c r="J139" i="6"/>
  <c r="J97" i="6" s="1"/>
  <c r="BK138" i="5"/>
  <c r="J138" i="5"/>
  <c r="BK133" i="3"/>
  <c r="J133" i="3" s="1"/>
  <c r="J96" i="3" s="1"/>
  <c r="BK138" i="2"/>
  <c r="J138" i="2" s="1"/>
  <c r="J96" i="2" s="1"/>
  <c r="F33" i="7"/>
  <c r="AZ100" i="1"/>
  <c r="J33" i="11"/>
  <c r="AV104" i="1" s="1"/>
  <c r="AT104" i="1" s="1"/>
  <c r="J33" i="18"/>
  <c r="AV111" i="1" s="1"/>
  <c r="AT111" i="1" s="1"/>
  <c r="J33" i="2"/>
  <c r="AV95" i="1"/>
  <c r="AT95" i="1" s="1"/>
  <c r="F33" i="10"/>
  <c r="AZ103" i="1"/>
  <c r="J33" i="16"/>
  <c r="AV109" i="1" s="1"/>
  <c r="AT109" i="1" s="1"/>
  <c r="BC94" i="1"/>
  <c r="W32" i="1"/>
  <c r="J33" i="5"/>
  <c r="AV98" i="1" s="1"/>
  <c r="AT98" i="1" s="1"/>
  <c r="F33" i="13"/>
  <c r="AZ106" i="1"/>
  <c r="F33" i="17"/>
  <c r="AZ110" i="1" s="1"/>
  <c r="F33" i="6"/>
  <c r="AZ99" i="1" s="1"/>
  <c r="F33" i="12"/>
  <c r="AZ105" i="1" s="1"/>
  <c r="J33" i="19"/>
  <c r="AV112" i="1" s="1"/>
  <c r="AT112" i="1" s="1"/>
  <c r="F33" i="3"/>
  <c r="AZ96" i="1"/>
  <c r="F33" i="9"/>
  <c r="AZ102" i="1"/>
  <c r="J33" i="15"/>
  <c r="AV108" i="1"/>
  <c r="AT108" i="1" s="1"/>
  <c r="J33" i="20"/>
  <c r="AV113" i="1" s="1"/>
  <c r="AT113" i="1" s="1"/>
  <c r="J33" i="3"/>
  <c r="AV96" i="1"/>
  <c r="AT96" i="1" s="1"/>
  <c r="J33" i="9"/>
  <c r="AV102" i="1" s="1"/>
  <c r="AT102" i="1" s="1"/>
  <c r="F33" i="15"/>
  <c r="AZ108" i="1"/>
  <c r="BD94" i="1"/>
  <c r="W33" i="1"/>
  <c r="J30" i="5"/>
  <c r="AG98" i="1"/>
  <c r="J33" i="7"/>
  <c r="AV100" i="1"/>
  <c r="AT100" i="1" s="1"/>
  <c r="J33" i="12"/>
  <c r="AV105" i="1" s="1"/>
  <c r="AT105" i="1" s="1"/>
  <c r="F33" i="19"/>
  <c r="AZ112" i="1"/>
  <c r="J33" i="6"/>
  <c r="AV99" i="1"/>
  <c r="AT99" i="1" s="1"/>
  <c r="AN99" i="1" s="1"/>
  <c r="J33" i="13"/>
  <c r="AV106" i="1"/>
  <c r="AT106" i="1" s="1"/>
  <c r="J33" i="17"/>
  <c r="AV110" i="1" s="1"/>
  <c r="AT110" i="1" s="1"/>
  <c r="F33" i="4"/>
  <c r="AZ97" i="1"/>
  <c r="F33" i="8"/>
  <c r="AZ101" i="1"/>
  <c r="J33" i="14"/>
  <c r="AV107" i="1" s="1"/>
  <c r="AT107" i="1" s="1"/>
  <c r="BB94" i="1"/>
  <c r="AX94" i="1" s="1"/>
  <c r="F33" i="5"/>
  <c r="AZ98" i="1" s="1"/>
  <c r="F33" i="11"/>
  <c r="AZ104" i="1" s="1"/>
  <c r="F33" i="18"/>
  <c r="AZ111" i="1" s="1"/>
  <c r="J33" i="4"/>
  <c r="AV97" i="1" s="1"/>
  <c r="AT97" i="1" s="1"/>
  <c r="J33" i="8"/>
  <c r="AV101" i="1"/>
  <c r="AT101" i="1" s="1"/>
  <c r="F33" i="14"/>
  <c r="AZ107" i="1" s="1"/>
  <c r="F33" i="20"/>
  <c r="AZ113" i="1" s="1"/>
  <c r="F33" i="2"/>
  <c r="AZ95" i="1" s="1"/>
  <c r="J33" i="10"/>
  <c r="AV103" i="1" s="1"/>
  <c r="AT103" i="1" s="1"/>
  <c r="F33" i="16"/>
  <c r="AZ109" i="1"/>
  <c r="BA94" i="1"/>
  <c r="W30" i="1"/>
  <c r="R133" i="4" l="1"/>
  <c r="T133" i="4"/>
  <c r="P138" i="7"/>
  <c r="AU100" i="1"/>
  <c r="BK132" i="16"/>
  <c r="J132" i="16"/>
  <c r="BK138" i="12"/>
  <c r="J138" i="12"/>
  <c r="J96" i="12" s="1"/>
  <c r="P137" i="17"/>
  <c r="AU110" i="1" s="1"/>
  <c r="P138" i="5"/>
  <c r="AU98" i="1" s="1"/>
  <c r="T132" i="14"/>
  <c r="R138" i="7"/>
  <c r="R133" i="3"/>
  <c r="BK133" i="8"/>
  <c r="J133" i="8"/>
  <c r="J96" i="8" s="1"/>
  <c r="P138" i="2"/>
  <c r="AU95" i="1" s="1"/>
  <c r="T132" i="16"/>
  <c r="T133" i="9"/>
  <c r="R136" i="11"/>
  <c r="R133" i="8"/>
  <c r="BK132" i="15"/>
  <c r="J132" i="15" s="1"/>
  <c r="J30" i="15" s="1"/>
  <c r="AG108" i="1" s="1"/>
  <c r="BK138" i="7"/>
  <c r="J138" i="7" s="1"/>
  <c r="J96" i="7" s="1"/>
  <c r="J134" i="8"/>
  <c r="J97" i="8"/>
  <c r="J139" i="12"/>
  <c r="J97" i="12"/>
  <c r="J133" i="16"/>
  <c r="J97" i="16"/>
  <c r="BK133" i="4"/>
  <c r="J133" i="4"/>
  <c r="J96" i="4" s="1"/>
  <c r="AN106" i="1"/>
  <c r="J96" i="13"/>
  <c r="J39" i="13"/>
  <c r="AN104" i="1"/>
  <c r="J96" i="11"/>
  <c r="AN103" i="1"/>
  <c r="J39" i="11"/>
  <c r="J96" i="10"/>
  <c r="J39" i="10"/>
  <c r="AN98" i="1"/>
  <c r="J96" i="5"/>
  <c r="J39" i="6"/>
  <c r="J39" i="5"/>
  <c r="J30" i="19"/>
  <c r="AG112" i="1"/>
  <c r="AN112" i="1" s="1"/>
  <c r="J30" i="20"/>
  <c r="AG113" i="1" s="1"/>
  <c r="J30" i="18"/>
  <c r="AG111" i="1" s="1"/>
  <c r="AN111" i="1" s="1"/>
  <c r="J30" i="14"/>
  <c r="AG107" i="1"/>
  <c r="AN107" i="1" s="1"/>
  <c r="AZ94" i="1"/>
  <c r="AV94" i="1" s="1"/>
  <c r="AK29" i="1" s="1"/>
  <c r="J30" i="16"/>
  <c r="AG109" i="1"/>
  <c r="J30" i="3"/>
  <c r="AG96" i="1"/>
  <c r="AN96" i="1" s="1"/>
  <c r="AW94" i="1"/>
  <c r="AK30" i="1" s="1"/>
  <c r="AY94" i="1"/>
  <c r="J30" i="17"/>
  <c r="AG110" i="1"/>
  <c r="AN110" i="1" s="1"/>
  <c r="W31" i="1"/>
  <c r="J30" i="2"/>
  <c r="AG95" i="1"/>
  <c r="J30" i="9"/>
  <c r="AG102" i="1"/>
  <c r="AN102" i="1" s="1"/>
  <c r="J39" i="16" l="1"/>
  <c r="J39" i="20"/>
  <c r="J39" i="15"/>
  <c r="J96" i="16"/>
  <c r="J96" i="15"/>
  <c r="J39" i="19"/>
  <c r="J39" i="18"/>
  <c r="J39" i="17"/>
  <c r="J39" i="14"/>
  <c r="J39" i="9"/>
  <c r="J39" i="3"/>
  <c r="J39" i="2"/>
  <c r="AN95" i="1"/>
  <c r="AN109" i="1"/>
  <c r="AN108" i="1"/>
  <c r="AN113" i="1"/>
  <c r="J30" i="8"/>
  <c r="AG101" i="1"/>
  <c r="J30" i="12"/>
  <c r="AG105" i="1"/>
  <c r="J30" i="7"/>
  <c r="AG100" i="1"/>
  <c r="AN100" i="1" s="1"/>
  <c r="J30" i="4"/>
  <c r="AG97" i="1" s="1"/>
  <c r="AN97" i="1" s="1"/>
  <c r="AU94" i="1"/>
  <c r="W29" i="1"/>
  <c r="AT94" i="1"/>
  <c r="J39" i="4" l="1"/>
  <c r="J39" i="8"/>
  <c r="J39" i="7"/>
  <c r="J39" i="12"/>
  <c r="AN105" i="1"/>
  <c r="AN101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<sst xmlns="http://schemas.openxmlformats.org/spreadsheetml/2006/main" count="33288" uniqueCount="1578">
  <si>
    <t>Export Komplet</t>
  </si>
  <si>
    <t/>
  </si>
  <si>
    <t>2.0</t>
  </si>
  <si>
    <t>False</t>
  </si>
  <si>
    <t>{f1f50c0b-546b-4843-9a0f-005ac6dc6772}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</si>
  <si>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</si>
  <si>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</si>
  <si>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</si>
  <si>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</si>
  <si>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</si>
  <si>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</si>
  <si>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</si>
  <si>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</si>
  <si>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</si>
  <si>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20062022R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</si>
  <si>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</si>
  <si>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</si>
  <si>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ubytovacího zázemí pavilon A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</si>
  <si>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</si>
  <si>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</si>
  <si>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</si>
  <si>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</si>
  <si>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</si>
  <si>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</si>
  <si>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</si>
  <si>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</si>
  <si>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</si>
  <si>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</si>
  <si>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</si>
  <si>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</si>
  <si>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</si>
  <si>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</si>
  <si>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</si>
  <si>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</si>
  <si>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</si>
  <si>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</si>
  <si>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</si>
  <si>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</si>
  <si>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</si>
  <si>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</si>
  <si>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</si>
  <si>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</si>
  <si>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</si>
  <si>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</si>
  <si>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</si>
  <si>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</si>
  <si>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</si>
  <si>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</si>
  <si>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</si>
  <si>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</si>
  <si>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</si>
  <si>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</si>
  <si>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</si>
  <si>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</si>
  <si>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</si>
  <si>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</si>
  <si>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</si>
  <si>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</si>
  <si>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</si>
  <si>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</si>
  <si>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</si>
  <si>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</si>
  <si>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</si>
  <si>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</si>
  <si>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</si>
  <si>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</si>
  <si>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</si>
  <si>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</si>
  <si>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</si>
  <si>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</si>
  <si>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</si>
  <si>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</si>
  <si>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</si>
  <si>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</si>
  <si>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</si>
  <si>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</si>
  <si>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</si>
  <si>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</si>
  <si>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Nové zázemí a m.č. 420,421,422</t>
  </si>
  <si>
    <t>STA</t>
  </si>
  <si>
    <t>1</t>
  </si>
  <si>
    <t>{543f0c8d-d2d1-4a0e-947f-b106b3d48550}</t>
  </si>
  <si>
    <t>2</t>
  </si>
  <si>
    <t>01</t>
  </si>
  <si>
    <t>m.č.  423</t>
  </si>
  <si>
    <t>{962a873d-76a8-4ec0-93e6-eed69759facb}</t>
  </si>
  <si>
    <t>02</t>
  </si>
  <si>
    <t>m.č.  424</t>
  </si>
  <si>
    <t>{acd86514-2d31-4ea4-baeb-8091e500ffb2}</t>
  </si>
  <si>
    <t>03</t>
  </si>
  <si>
    <t>m.č.  425-427</t>
  </si>
  <si>
    <t>{42a56d90-1fe2-470b-ada8-5079b70bdf6a}</t>
  </si>
  <si>
    <t>04</t>
  </si>
  <si>
    <t>m.č. 428-430</t>
  </si>
  <si>
    <t>{f4682a49-6a87-4201-9c7e-9f6cea145528}</t>
  </si>
  <si>
    <t>05</t>
  </si>
  <si>
    <t>m.č. 401-404</t>
  </si>
  <si>
    <t>{b7050af6-d143-4e6d-83a9-72aca71a896f}</t>
  </si>
  <si>
    <t>06</t>
  </si>
  <si>
    <t>m.č. 405</t>
  </si>
  <si>
    <t>{8eebbf41-81fb-4a0c-bab1-6c2cf400108b}</t>
  </si>
  <si>
    <t>07</t>
  </si>
  <si>
    <t>m.č. 406</t>
  </si>
  <si>
    <t>{b710c6dc-7f6f-4028-9b27-83333b7373fc}</t>
  </si>
  <si>
    <t>08</t>
  </si>
  <si>
    <t>m.č. 412</t>
  </si>
  <si>
    <t>{ab8990c4-269e-463e-8fd1-c950abe81b38}</t>
  </si>
  <si>
    <t>09</t>
  </si>
  <si>
    <t>m.č. 413</t>
  </si>
  <si>
    <t>{5fcebc90-49cd-466e-82c7-3f96317a5011}</t>
  </si>
  <si>
    <t>10</t>
  </si>
  <si>
    <t>m.č. 416+417</t>
  </si>
  <si>
    <t>{344b11ba-1071-465d-a49b-af2ff955eecd}</t>
  </si>
  <si>
    <t>11</t>
  </si>
  <si>
    <t>m.č. 407</t>
  </si>
  <si>
    <t>{ec7d7c71-e58f-4459-a553-901da38605b8}</t>
  </si>
  <si>
    <t>12</t>
  </si>
  <si>
    <t>m.č. 408</t>
  </si>
  <si>
    <t>{0478cc6e-255c-4a84-8171-8e965fa29e8e}</t>
  </si>
  <si>
    <t>13</t>
  </si>
  <si>
    <t>m.č. 409</t>
  </si>
  <si>
    <t>{575c4177-d9f5-45b4-8f04-c93b6f15ed78}</t>
  </si>
  <si>
    <t>14</t>
  </si>
  <si>
    <t>m.č. 410</t>
  </si>
  <si>
    <t>{d2a88648-cacd-4e0b-872b-745588058074}</t>
  </si>
  <si>
    <t>m.č. 415</t>
  </si>
  <si>
    <t>{7b07bff9-162a-4b87-bcad-70d194ea6e11}</t>
  </si>
  <si>
    <t>16</t>
  </si>
  <si>
    <t>m.č. 414</t>
  </si>
  <si>
    <t>{da790b96-461f-4f47-9d5f-b83737b14a83}</t>
  </si>
  <si>
    <t>17</t>
  </si>
  <si>
    <t>Chodba</t>
  </si>
  <si>
    <t>{4b507eb5-d019-4cfe-b1a7-e73c3a4738be}</t>
  </si>
  <si>
    <t>VRN</t>
  </si>
  <si>
    <t>Vedlejší rozpočtové náklady</t>
  </si>
  <si>
    <t>{66e2b522-c650-47d6-8a78-428c11957819}</t>
  </si>
  <si>
    <t>KRYCÍ LIST SOUPISU PRACÍ</t>
  </si>
  <si>
    <t>Objekt:</t>
  </si>
  <si>
    <t>00 - Nové zázemí a m.č. 420,421,422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</si>
  <si>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</si>
  <si>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</si>
  <si>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</si>
  <si>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</si>
  <si>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</si>
  <si>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</si>
  <si>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</si>
  <si>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</si>
  <si>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</si>
  <si>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</si>
  <si>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</si>
  <si>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</si>
  <si>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</si>
  <si>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</si>
  <si>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</si>
  <si>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 </t>
  </si>
  <si>
    <t xml:space="preserve">    741 - Elektroinstalace 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</si>
  <si>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</si>
  <si>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</si>
  <si>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</si>
  <si>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</si>
  <si>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</si>
  <si>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</si>
  <si>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</si>
  <si>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</si>
  <si>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</si>
  <si>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</si>
  <si>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</si>
  <si>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</si>
  <si>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</si>
  <si>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</si>
  <si>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</si>
  <si>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</si>
  <si>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</si>
  <si>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</si>
  <si>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</si>
  <si>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</si>
  <si>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</si>
  <si>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</si>
  <si>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</si>
  <si>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</si>
  <si>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</si>
  <si>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</si>
  <si>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</si>
  <si>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</si>
  <si>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</si>
  <si>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</si>
  <si>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Penetrační disperzní nátěr vnitřních stěn nanášený ručně</t>
  </si>
  <si>
    <t>m2</t>
  </si>
  <si>
    <t>CS ÚRS 2022 02</t>
  </si>
  <si>
    <t>4</t>
  </si>
  <si>
    <t>2011538270</t>
  </si>
  <si>
    <t>VV</t>
  </si>
  <si>
    <t>6*2*3,1</t>
  </si>
  <si>
    <t>Součet</t>
  </si>
  <si>
    <t>612142001</t>
  </si>
  <si>
    <t>Potažení vnitřních stěn sklovláknitým pletivem vtlačeným do tenkovrstvé hmoty</t>
  </si>
  <si>
    <t>1567663256</t>
  </si>
  <si>
    <t>3</t>
  </si>
  <si>
    <t>612321131</t>
  </si>
  <si>
    <t>Potažení vnitřních stěn vápenocementovým štukem tloušťky do 3 mm</t>
  </si>
  <si>
    <t>-1560192676</t>
  </si>
  <si>
    <t>619991001</t>
  </si>
  <si>
    <t>Zakrytí podlah fólií přilepenou lepící páskou</t>
  </si>
  <si>
    <t>-222800469</t>
  </si>
  <si>
    <t>P</t>
  </si>
  <si>
    <t xml:space="preserve">Poznámka k položce:_x000D_
práce spojené s rekonstrukcí </t>
  </si>
  <si>
    <t>5</t>
  </si>
  <si>
    <t>619991011</t>
  </si>
  <si>
    <t>Obalení konstrukcí a prvků fólií přilepenou lepící páskou</t>
  </si>
  <si>
    <t>1633210463</t>
  </si>
  <si>
    <t>629991011</t>
  </si>
  <si>
    <t>Zakrytí výplní otvorů a svislých ploch fólií přilepenou lepící páskou</t>
  </si>
  <si>
    <t>421808458</t>
  </si>
  <si>
    <t>9</t>
  </si>
  <si>
    <t>Ostatní konstrukce a práce, bourání</t>
  </si>
  <si>
    <t>7</t>
  </si>
  <si>
    <t>949101111</t>
  </si>
  <si>
    <t>Lešení pomocné pro objekty pozemních staveb s lešeňovou podlahou v do 1,9 m zatížení do 150 kg/m2</t>
  </si>
  <si>
    <t>-590114568</t>
  </si>
  <si>
    <t>8</t>
  </si>
  <si>
    <t>952901111</t>
  </si>
  <si>
    <t>Vyčištění budov bytové a občanské výstavby při výšce podlaží do 4 m</t>
  </si>
  <si>
    <t>594409961</t>
  </si>
  <si>
    <t>968072455</t>
  </si>
  <si>
    <t>Vybourání kovových dveřních zárubní pl do 2 m2</t>
  </si>
  <si>
    <t>-445334270</t>
  </si>
  <si>
    <t>0,8*2,0</t>
  </si>
  <si>
    <t>978071421</t>
  </si>
  <si>
    <t>Otlučení omítky a odstranění izolace z desek hmotnosti přes 120 kg/m3 tl přes 50 mm pl přes 1 m2</t>
  </si>
  <si>
    <t>689128741</t>
  </si>
  <si>
    <t xml:space="preserve">" podhled </t>
  </si>
  <si>
    <t>3,2*6</t>
  </si>
  <si>
    <t>997</t>
  </si>
  <si>
    <t>Přesun sutě</t>
  </si>
  <si>
    <t>997013215</t>
  </si>
  <si>
    <t>Vnitrostaveništní doprava suti a vybouraných hmot pro budovy v přes 15 do 18 m ručně</t>
  </si>
  <si>
    <t>t</t>
  </si>
  <si>
    <t>1167693770</t>
  </si>
  <si>
    <t>997013312</t>
  </si>
  <si>
    <t>Montáž a demontáž shozu suti v přes 10 do 20 m</t>
  </si>
  <si>
    <t>m</t>
  </si>
  <si>
    <t>-1267421023</t>
  </si>
  <si>
    <t>997013322</t>
  </si>
  <si>
    <t>Příplatek k shozu suti v přes 10 do 20 m za první a ZKD den použití</t>
  </si>
  <si>
    <t>2051676006</t>
  </si>
  <si>
    <t>18*10</t>
  </si>
  <si>
    <t>997013501</t>
  </si>
  <si>
    <t>Odvoz suti a vybouraných hmot na skládku nebo meziskládku do 1 km se složením</t>
  </si>
  <si>
    <t>1957423986</t>
  </si>
  <si>
    <t>997013509</t>
  </si>
  <si>
    <t>Příplatek k odvozu suti a vybouraných hmot na skládku ZKD 1 km přes 1 km</t>
  </si>
  <si>
    <t>-593475736</t>
  </si>
  <si>
    <t>3,613*19 'Přepočtené koeficientem množství</t>
  </si>
  <si>
    <t>997013631</t>
  </si>
  <si>
    <t>Poplatek za uložení na skládce (skládkovné) stavebního odpadu směsného kód odpadu 17 09 04</t>
  </si>
  <si>
    <t>1166036807</t>
  </si>
  <si>
    <t>998</t>
  </si>
  <si>
    <t>Přesun hmot</t>
  </si>
  <si>
    <t>998018003</t>
  </si>
  <si>
    <t>Přesun hmot ruční pro budovy v přes 12 do 24 m</t>
  </si>
  <si>
    <t>655927261</t>
  </si>
  <si>
    <t>PSV</t>
  </si>
  <si>
    <t>Práce a dodávky PSV</t>
  </si>
  <si>
    <t>713</t>
  </si>
  <si>
    <t>Izolace tepelné</t>
  </si>
  <si>
    <t>18</t>
  </si>
  <si>
    <t>713111131</t>
  </si>
  <si>
    <t>Montáž izolace tepelné spodem stropů žebrových s úpravou drátem rohoží, pásů, dílců, desek</t>
  </si>
  <si>
    <t>-657030095</t>
  </si>
  <si>
    <t xml:space="preserve">" nový podhled </t>
  </si>
  <si>
    <t>3,2*6,0</t>
  </si>
  <si>
    <t>19</t>
  </si>
  <si>
    <t>M</t>
  </si>
  <si>
    <t>63152102</t>
  </si>
  <si>
    <t>pás tepelně izolační univerzální λ=0,032-0,033 tl 140mm</t>
  </si>
  <si>
    <t>32</t>
  </si>
  <si>
    <t>-705262199</t>
  </si>
  <si>
    <t>19,2*1,1</t>
  </si>
  <si>
    <t>20</t>
  </si>
  <si>
    <t>713151111</t>
  </si>
  <si>
    <t>Montáž izolace tepelné střech šikmých kladené volně mezi krokve rohoží, pásů, desek</t>
  </si>
  <si>
    <t>-1013989720</t>
  </si>
  <si>
    <t>914585814</t>
  </si>
  <si>
    <t>20,1142857142857*1,05 'Přepočtené koeficientem množství</t>
  </si>
  <si>
    <t>22</t>
  </si>
  <si>
    <t>998713103</t>
  </si>
  <si>
    <t>Přesun hmot tonážní pro izolace tepelné v objektech v přes 12 do 24 m</t>
  </si>
  <si>
    <t>-1607231879</t>
  </si>
  <si>
    <t>23</t>
  </si>
  <si>
    <t>998713181</t>
  </si>
  <si>
    <t>Příplatek k přesunu hmot tonážní 713 prováděný bez použití mechanizace</t>
  </si>
  <si>
    <t>1193235576</t>
  </si>
  <si>
    <t>721</t>
  </si>
  <si>
    <t>Zdravotechnika - vnitřní kanalizace</t>
  </si>
  <si>
    <t>24</t>
  </si>
  <si>
    <t>721-R100</t>
  </si>
  <si>
    <t xml:space="preserve">Rozvody odpadů a utěsnění zátkami bez napojení zařizovacíchpředmětů </t>
  </si>
  <si>
    <t>sada</t>
  </si>
  <si>
    <t>340403911</t>
  </si>
  <si>
    <t xml:space="preserve">Poznámka k položce:_x000D_
1x WC_x000D_
1x dřez_x000D_
1x umyvadlo velké _x000D_
1x sprcha_x000D_
</t>
  </si>
  <si>
    <t>722</t>
  </si>
  <si>
    <t>Zdravotechnika - vnitřní vodovod</t>
  </si>
  <si>
    <t>25</t>
  </si>
  <si>
    <t>722-R100</t>
  </si>
  <si>
    <t xml:space="preserve">Rozvody teplé a studené vody + cirkulace  - ukončení nástěnkami </t>
  </si>
  <si>
    <t>-1613283509</t>
  </si>
  <si>
    <t>725</t>
  </si>
  <si>
    <t>Zdravotechnika - zařizovací předměty</t>
  </si>
  <si>
    <t>26</t>
  </si>
  <si>
    <t>725-R100</t>
  </si>
  <si>
    <t>Předpoklad - zařizovací předměty vč. montáže a zapojení</t>
  </si>
  <si>
    <t>1334965257</t>
  </si>
  <si>
    <t>731</t>
  </si>
  <si>
    <t xml:space="preserve">Ústřední vytápění </t>
  </si>
  <si>
    <t>27</t>
  </si>
  <si>
    <t>731-R</t>
  </si>
  <si>
    <t xml:space="preserve">Demontáž a zpětná montáž otopného tělesa vč. dopuštění otopné soustavy </t>
  </si>
  <si>
    <t>-722063180</t>
  </si>
  <si>
    <t>28</t>
  </si>
  <si>
    <t>732-R</t>
  </si>
  <si>
    <t xml:space="preserve">Renovace otopného tělesa nátěrem </t>
  </si>
  <si>
    <t>-1046968367</t>
  </si>
  <si>
    <t>741</t>
  </si>
  <si>
    <t xml:space="preserve">Elektroinstalace </t>
  </si>
  <si>
    <t>29</t>
  </si>
  <si>
    <t>741-R</t>
  </si>
  <si>
    <t>Úprava elektroinstalace - předpoklad - bude upřesněno v jednotlivých místnostech - vč. drobného materiálu</t>
  </si>
  <si>
    <t>537353224</t>
  </si>
  <si>
    <t>762</t>
  </si>
  <si>
    <t>Konstrukce tesařské</t>
  </si>
  <si>
    <t>30</t>
  </si>
  <si>
    <t>76208-R</t>
  </si>
  <si>
    <t>Dodávka a montáž nosné konstrukce podhledu - lať 40x60</t>
  </si>
  <si>
    <t>-1859691312</t>
  </si>
  <si>
    <t>31</t>
  </si>
  <si>
    <t>76208-R1</t>
  </si>
  <si>
    <t>Dodávka a montáž konstrukční latě 50x100 v novém podhledu á 1000mm</t>
  </si>
  <si>
    <t>395337541</t>
  </si>
  <si>
    <t>76208-R2</t>
  </si>
  <si>
    <t xml:space="preserve">Provedení kontroly stavu podlahy - případné doplnění/oprava </t>
  </si>
  <si>
    <t>-1468497599</t>
  </si>
  <si>
    <t>763</t>
  </si>
  <si>
    <t>Konstrukce suché výstavby</t>
  </si>
  <si>
    <t>33</t>
  </si>
  <si>
    <t>763111346</t>
  </si>
  <si>
    <t>SDK příčka tl 125 mm profil CW+UW 100 desky 1xDFH2 12,5 s izolací EI 45 Rw do 51 dB</t>
  </si>
  <si>
    <t>580150762</t>
  </si>
  <si>
    <t>(3,2*2+2,0+6,0)*3,6</t>
  </si>
  <si>
    <t>34</t>
  </si>
  <si>
    <t>763111812</t>
  </si>
  <si>
    <t>Demontáž SDK příčky s jednoduchou ocelovou nosnou konstrukcí opláštění dvojité</t>
  </si>
  <si>
    <t>-867507143</t>
  </si>
  <si>
    <t xml:space="preserve">3,2*3,0 " bourání stěny v chodbě </t>
  </si>
  <si>
    <t>35</t>
  </si>
  <si>
    <t>763111812R</t>
  </si>
  <si>
    <t xml:space="preserve">Úprava stěny - posunutí dveřního otvoru </t>
  </si>
  <si>
    <t>kus</t>
  </si>
  <si>
    <t>409224971</t>
  </si>
  <si>
    <t>36</t>
  </si>
  <si>
    <t>763131481</t>
  </si>
  <si>
    <t>SDK podhled desky 2xDFH2 12,5 bez izolace dvouvrstvá spodní kce profil CD+UD REI 120</t>
  </si>
  <si>
    <t>1736823797</t>
  </si>
  <si>
    <t>37</t>
  </si>
  <si>
    <t>763164735</t>
  </si>
  <si>
    <t>SDK obklad kcí uzavřeného tvaru š do 1,6 m desky 1xDF 12,5</t>
  </si>
  <si>
    <t>1090228704</t>
  </si>
  <si>
    <t xml:space="preserve">"obložení vidtelných částí krovu </t>
  </si>
  <si>
    <t>1,6*2</t>
  </si>
  <si>
    <t>38</t>
  </si>
  <si>
    <t>763182411</t>
  </si>
  <si>
    <t>SDK opláštění obvodu střešního okna hl do 0,5 m</t>
  </si>
  <si>
    <t>923655300</t>
  </si>
  <si>
    <t xml:space="preserve">"obložení kolem světlovodu </t>
  </si>
  <si>
    <t>0,9*4</t>
  </si>
  <si>
    <t>39</t>
  </si>
  <si>
    <t>998763303</t>
  </si>
  <si>
    <t>Přesun hmot tonážní pro sádrokartonové konstrukce v objektech v přes 12 do 24 m</t>
  </si>
  <si>
    <t>864507732</t>
  </si>
  <si>
    <t>40</t>
  </si>
  <si>
    <t>998763381</t>
  </si>
  <si>
    <t>Příplatek k přesunu hmot tonážní 763 SDK prováděný bez použití mechanizace</t>
  </si>
  <si>
    <t>-1836893712</t>
  </si>
  <si>
    <t>764</t>
  </si>
  <si>
    <t>Konstrukce klempířské</t>
  </si>
  <si>
    <t>41</t>
  </si>
  <si>
    <t>764002881</t>
  </si>
  <si>
    <t>Demontáž lemování střešních prostupů do suti - pro napojení nového lemování a oplechování střešních oken</t>
  </si>
  <si>
    <t>1601112281</t>
  </si>
  <si>
    <t>42</t>
  </si>
  <si>
    <t>764314612</t>
  </si>
  <si>
    <t>Lemování prostupů střech s krytinou skládanou nebo plechovou bez lišty z Pz s povrchovou úpravou</t>
  </si>
  <si>
    <t>-988724675</t>
  </si>
  <si>
    <t>43</t>
  </si>
  <si>
    <t>998764103</t>
  </si>
  <si>
    <t>Přesun hmot tonážní pro konstrukce klempířské v objektech v přes 12 do 24 m</t>
  </si>
  <si>
    <t>-1343546361</t>
  </si>
  <si>
    <t>44</t>
  </si>
  <si>
    <t>998764181</t>
  </si>
  <si>
    <t>Příplatek k přesunu hmot tonážní 764 prováděný bez použití mechanizace</t>
  </si>
  <si>
    <t>-1523970458</t>
  </si>
  <si>
    <t>765</t>
  </si>
  <si>
    <t>Krytina skládaná</t>
  </si>
  <si>
    <t>45</t>
  </si>
  <si>
    <t>765-R1989</t>
  </si>
  <si>
    <t xml:space="preserve">Provedení nového prostupu pro světlovod </t>
  </si>
  <si>
    <t>-967552899</t>
  </si>
  <si>
    <t>46</t>
  </si>
  <si>
    <t>765191021</t>
  </si>
  <si>
    <t>Montáž pojistné hydroizolační nebo parotěsné fólie kladené ve sklonu přes 20° s lepenými spoji na krokve</t>
  </si>
  <si>
    <t>-1723255912</t>
  </si>
  <si>
    <t>47</t>
  </si>
  <si>
    <t>28329282</t>
  </si>
  <si>
    <t>fólie PE vyztužená Al vrstvou pro parotěsnou vrstvu 170g/m2</t>
  </si>
  <si>
    <t>-1642318663</t>
  </si>
  <si>
    <t>48</t>
  </si>
  <si>
    <t>998765103</t>
  </si>
  <si>
    <t>Přesun hmot tonážní pro krytiny skládané v objektech v přes 12 do 24 m</t>
  </si>
  <si>
    <t>-642369867</t>
  </si>
  <si>
    <t>49</t>
  </si>
  <si>
    <t>998765181</t>
  </si>
  <si>
    <t>Příplatek k přesunu hmot tonážní 765 prováděný bez použití mechanizace</t>
  </si>
  <si>
    <t>-602620612</t>
  </si>
  <si>
    <t>766</t>
  </si>
  <si>
    <t>Konstrukce truhlářské</t>
  </si>
  <si>
    <t>50</t>
  </si>
  <si>
    <t>765-R100</t>
  </si>
  <si>
    <t xml:space="preserve">Dodávka a montáž kuchyně vč. zařizovacích předmětů </t>
  </si>
  <si>
    <t>-1583823899</t>
  </si>
  <si>
    <t>51</t>
  </si>
  <si>
    <t>766231113</t>
  </si>
  <si>
    <t>Montáž sklápěcích půdních schodů</t>
  </si>
  <si>
    <t>891289356</t>
  </si>
  <si>
    <t>52</t>
  </si>
  <si>
    <t>61233167</t>
  </si>
  <si>
    <t>schody půdní skládací protipožární dřevěné se zesílenou izolací, pro výšku max. 280cm, 12 schodnic El 15, 110x70cm</t>
  </si>
  <si>
    <t>-1745164181</t>
  </si>
  <si>
    <t>53</t>
  </si>
  <si>
    <t>766674-R1</t>
  </si>
  <si>
    <t xml:space="preserve">Dodávka a montáž nového světlovodu </t>
  </si>
  <si>
    <t>1291852069</t>
  </si>
  <si>
    <t>54</t>
  </si>
  <si>
    <t>766675-R</t>
  </si>
  <si>
    <t>Dodávka a montáž nových dveří 900x1970 vč. nové zárubně s požární odolností a samozavíračem</t>
  </si>
  <si>
    <t>877465700</t>
  </si>
  <si>
    <t>55</t>
  </si>
  <si>
    <t>766675-R1</t>
  </si>
  <si>
    <t>Dodávka a montáž nových dveří 700x1970 vč. nové zárubně s požární odolností a samozavíračem</t>
  </si>
  <si>
    <t>-1962068179</t>
  </si>
  <si>
    <t>56</t>
  </si>
  <si>
    <t>766675-R10</t>
  </si>
  <si>
    <t>Dodávka a montáž nových dveří 1000x1970 vč. nové zárubně s požární odolností a samozavíračem</t>
  </si>
  <si>
    <t>11250303</t>
  </si>
  <si>
    <t>771</t>
  </si>
  <si>
    <t>Podlahy z dlaždic</t>
  </si>
  <si>
    <t>57</t>
  </si>
  <si>
    <t>771111011</t>
  </si>
  <si>
    <t>Vysátí podkladu před pokládkou dlažby</t>
  </si>
  <si>
    <t>1154031311</t>
  </si>
  <si>
    <t>2,0*1,7</t>
  </si>
  <si>
    <t>58</t>
  </si>
  <si>
    <t>771121011</t>
  </si>
  <si>
    <t>Nátěr penetrační na podlahu</t>
  </si>
  <si>
    <t>2133103243</t>
  </si>
  <si>
    <t>59</t>
  </si>
  <si>
    <t>771151012</t>
  </si>
  <si>
    <t>Samonivelační stěrka podlah pevnosti 20 MPa tl přes 3 do 5 mm</t>
  </si>
  <si>
    <t>-201167699</t>
  </si>
  <si>
    <t>60</t>
  </si>
  <si>
    <t>771574112</t>
  </si>
  <si>
    <t>Montáž podlah keramických hladkých lepených flexibilním lepidlem přes 9 do 12 ks/m2</t>
  </si>
  <si>
    <t>-1114544646</t>
  </si>
  <si>
    <t>61</t>
  </si>
  <si>
    <t>59761003</t>
  </si>
  <si>
    <t>dlažba keramická hutná hladká do interiéru přes 9 do 12ks/m2</t>
  </si>
  <si>
    <t>715472157</t>
  </si>
  <si>
    <t>3,4*1,1 'Přepočtené koeficientem množství</t>
  </si>
  <si>
    <t>62</t>
  </si>
  <si>
    <t>771577111</t>
  </si>
  <si>
    <t>Příplatek k montáži podlah keramických lepených flexibilním lepidlem za plochu do 5 m2</t>
  </si>
  <si>
    <t>2088652523</t>
  </si>
  <si>
    <t>63</t>
  </si>
  <si>
    <t>771577112</t>
  </si>
  <si>
    <t>Příplatek k montáži podlah keramických lepených flexibilním lepidlem za omezený prostor</t>
  </si>
  <si>
    <t>1580377893</t>
  </si>
  <si>
    <t>64</t>
  </si>
  <si>
    <t>771577114</t>
  </si>
  <si>
    <t xml:space="preserve">Příplatek k montáži podlah keramických lepených flexibilním lepidlem za spárování </t>
  </si>
  <si>
    <t>146250980</t>
  </si>
  <si>
    <t>65</t>
  </si>
  <si>
    <t>998771103</t>
  </si>
  <si>
    <t>Přesun hmot tonážní pro podlahy z dlaždic v objektech v přes 12 do 24 m</t>
  </si>
  <si>
    <t>251543812</t>
  </si>
  <si>
    <t>66</t>
  </si>
  <si>
    <t>998771181</t>
  </si>
  <si>
    <t>Příplatek k přesunu hmot tonážní 771 prováděný bez použití mechanizace</t>
  </si>
  <si>
    <t>1169192406</t>
  </si>
  <si>
    <t>776</t>
  </si>
  <si>
    <t>Podlahy povlakové</t>
  </si>
  <si>
    <t>67</t>
  </si>
  <si>
    <t>776111311</t>
  </si>
  <si>
    <t>Vysátí podkladu povlakových podlah</t>
  </si>
  <si>
    <t>-1217804205</t>
  </si>
  <si>
    <t>-1,7*2,0</t>
  </si>
  <si>
    <t>68</t>
  </si>
  <si>
    <t>776201814</t>
  </si>
  <si>
    <t>Demontáž povlakových podlahovin volně položených podlepených páskou</t>
  </si>
  <si>
    <t>632240968</t>
  </si>
  <si>
    <t>6,0*3,2</t>
  </si>
  <si>
    <t>69</t>
  </si>
  <si>
    <t>776221111</t>
  </si>
  <si>
    <t>Lepení pásů z PVC standardním lepidlem</t>
  </si>
  <si>
    <t>810901260</t>
  </si>
  <si>
    <t>70</t>
  </si>
  <si>
    <t>28412285</t>
  </si>
  <si>
    <t>krytina podlahová PVC</t>
  </si>
  <si>
    <t>1061236640</t>
  </si>
  <si>
    <t>71</t>
  </si>
  <si>
    <t>776410811</t>
  </si>
  <si>
    <t>Odstranění soklíků a lišt pryžových nebo plastových</t>
  </si>
  <si>
    <t>1953027763</t>
  </si>
  <si>
    <t>6,0*2+3,2</t>
  </si>
  <si>
    <t>72</t>
  </si>
  <si>
    <t>776421111</t>
  </si>
  <si>
    <t>Montáž obvodových lišt lepením</t>
  </si>
  <si>
    <t>1970633270</t>
  </si>
  <si>
    <t>6,0*2+1,1*2+2,0*2+4,0*2</t>
  </si>
  <si>
    <t>73</t>
  </si>
  <si>
    <t>28342001R</t>
  </si>
  <si>
    <t xml:space="preserve">lišta soklová </t>
  </si>
  <si>
    <t>-698169141</t>
  </si>
  <si>
    <t>26,4705882352941*1,02 'Přepočtené koeficientem množství</t>
  </si>
  <si>
    <t>74</t>
  </si>
  <si>
    <t>998776103</t>
  </si>
  <si>
    <t>Přesun hmot tonážní pro podlahy povlakové v objektech v přes 12 do 24 m</t>
  </si>
  <si>
    <t>-1566514677</t>
  </si>
  <si>
    <t>75</t>
  </si>
  <si>
    <t>998776181</t>
  </si>
  <si>
    <t>Příplatek k přesunu hmot tonážní 776 prováděný bez použití mechanizace</t>
  </si>
  <si>
    <t>-2090034717</t>
  </si>
  <si>
    <t>781</t>
  </si>
  <si>
    <t>Dokončovací práce - obklady</t>
  </si>
  <si>
    <t>76</t>
  </si>
  <si>
    <t>781121011</t>
  </si>
  <si>
    <t>Nátěr penetrační na stěnu</t>
  </si>
  <si>
    <t>-298771819</t>
  </si>
  <si>
    <t>(2,0*2+1,7*2)*2,1</t>
  </si>
  <si>
    <t>77</t>
  </si>
  <si>
    <t>781151031</t>
  </si>
  <si>
    <t>Celoplošné vyrovnání podkladu stěrkou tl 3 mm</t>
  </si>
  <si>
    <t>1163879698</t>
  </si>
  <si>
    <t xml:space="preserve">" obklad v místě původních stěn </t>
  </si>
  <si>
    <t>2,0*2,1</t>
  </si>
  <si>
    <t>78</t>
  </si>
  <si>
    <t>781474115</t>
  </si>
  <si>
    <t>Montáž obkladů vnitřních keramických hladkých přes 22 do 25 ks/m2 lepených flexibilním lepidlem</t>
  </si>
  <si>
    <t>1371508366</t>
  </si>
  <si>
    <t>79</t>
  </si>
  <si>
    <t>59761039</t>
  </si>
  <si>
    <t>obklad keramický hladký přes 22 do 25ks/m2</t>
  </si>
  <si>
    <t>1373713996</t>
  </si>
  <si>
    <t>15,54*1,1 'Přepočtené koeficientem množství</t>
  </si>
  <si>
    <t>80</t>
  </si>
  <si>
    <t>781477111</t>
  </si>
  <si>
    <t>Příplatek k montáži obkladů vnitřních keramických hladkých za plochu do 10 m2</t>
  </si>
  <si>
    <t>1735112272</t>
  </si>
  <si>
    <t>81</t>
  </si>
  <si>
    <t>781477112</t>
  </si>
  <si>
    <t>Příplatek k montáži obkladů vnitřních keramických hladkých za omezený prostor</t>
  </si>
  <si>
    <t>1619513262</t>
  </si>
  <si>
    <t>82</t>
  </si>
  <si>
    <t>781477114</t>
  </si>
  <si>
    <t xml:space="preserve">Příplatek k montáži obkladů vnitřních keramických hladkých za spárování </t>
  </si>
  <si>
    <t>803265653</t>
  </si>
  <si>
    <t>83</t>
  </si>
  <si>
    <t>781493511</t>
  </si>
  <si>
    <t>Plastové profily ukončovací lepené standardním lepidlem</t>
  </si>
  <si>
    <t>-1256986495</t>
  </si>
  <si>
    <t>2,0*2+1,7*2</t>
  </si>
  <si>
    <t>84</t>
  </si>
  <si>
    <t>781495115</t>
  </si>
  <si>
    <t>Spárování vnitřních obkladů silikonem</t>
  </si>
  <si>
    <t>622683006</t>
  </si>
  <si>
    <t>7,4*2</t>
  </si>
  <si>
    <t>85</t>
  </si>
  <si>
    <t>781495142</t>
  </si>
  <si>
    <t>Průnik obkladem kruhový přes DN 30 do DN 90</t>
  </si>
  <si>
    <t>-1374134668</t>
  </si>
  <si>
    <t>86</t>
  </si>
  <si>
    <t>781495143</t>
  </si>
  <si>
    <t>Průnik obkladem kruhový přes DN 90</t>
  </si>
  <si>
    <t>1747345783</t>
  </si>
  <si>
    <t>87</t>
  </si>
  <si>
    <t>998781103</t>
  </si>
  <si>
    <t>Přesun hmot tonážní pro obklady keramické v objektech v přes 12 do 24 m</t>
  </si>
  <si>
    <t>458626747</t>
  </si>
  <si>
    <t>88</t>
  </si>
  <si>
    <t>998781181</t>
  </si>
  <si>
    <t>Příplatek k přesunu hmot tonážní 781 prováděný bez použití mechanizace</t>
  </si>
  <si>
    <t>-616133373</t>
  </si>
  <si>
    <t>783</t>
  </si>
  <si>
    <t>Dokončovací práce - nátěry</t>
  </si>
  <si>
    <t>89</t>
  </si>
  <si>
    <t>783201403</t>
  </si>
  <si>
    <t>Oprášení tesařských konstrukcí před provedením nátěru</t>
  </si>
  <si>
    <t>-270619259</t>
  </si>
  <si>
    <t>90</t>
  </si>
  <si>
    <t>783213121</t>
  </si>
  <si>
    <t>Napouštěcí dvojnásobný syntetický biocidní nátěr tesařských konstrukcí zabudovaných do konstrukce</t>
  </si>
  <si>
    <t>-1301940396</t>
  </si>
  <si>
    <t>784</t>
  </si>
  <si>
    <t>Dokončovací práce - malby a tapety</t>
  </si>
  <si>
    <t>91</t>
  </si>
  <si>
    <t>784111001</t>
  </si>
  <si>
    <t>Oprášení (ometení ) podkladu v místnostech v do 3,80 m</t>
  </si>
  <si>
    <t>-1460202341</t>
  </si>
  <si>
    <t>51,8*2</t>
  </si>
  <si>
    <t>19,2</t>
  </si>
  <si>
    <t>37,2</t>
  </si>
  <si>
    <t>92</t>
  </si>
  <si>
    <t>784111021</t>
  </si>
  <si>
    <t>Obroušení podkladu ze stěrky v místnostech v do 3,80 m</t>
  </si>
  <si>
    <t>-900690751</t>
  </si>
  <si>
    <t>93</t>
  </si>
  <si>
    <t>784181101</t>
  </si>
  <si>
    <t>Základní akrylátová jednonásobná bezbarvá penetrace podkladu v místnostech v do 3,80 m</t>
  </si>
  <si>
    <t>-507377861</t>
  </si>
  <si>
    <t>94</t>
  </si>
  <si>
    <t>784211101</t>
  </si>
  <si>
    <t>Dvojnásobné bílé malby ze směsí za mokra výborně oděruvzdorných v místnostech v do 3,80 m</t>
  </si>
  <si>
    <t>-1085045755</t>
  </si>
  <si>
    <t>01 - m.č.  423</t>
  </si>
  <si>
    <t>611321131</t>
  </si>
  <si>
    <t xml:space="preserve">Potažení vnitřních rovných stropů vápenocementovým štukem tloušťky do 3 mm - jemný finální štuk </t>
  </si>
  <si>
    <t>634107746</t>
  </si>
  <si>
    <t>1490306674</t>
  </si>
  <si>
    <t>3,1*2,1*2</t>
  </si>
  <si>
    <t>(1,6+3,2+1,6)*2,9</t>
  </si>
  <si>
    <t>-0,8*2,0</t>
  </si>
  <si>
    <t>3,2*1,2</t>
  </si>
  <si>
    <t>-395749752</t>
  </si>
  <si>
    <t>740798559</t>
  </si>
  <si>
    <t>33,82</t>
  </si>
  <si>
    <t>526720259</t>
  </si>
  <si>
    <t>899751775</t>
  </si>
  <si>
    <t>429541118</t>
  </si>
  <si>
    <t>-1998647189</t>
  </si>
  <si>
    <t>1097387111</t>
  </si>
  <si>
    <t>3,2*4,2</t>
  </si>
  <si>
    <t>CS ÚRS 2022 01</t>
  </si>
  <si>
    <t>726558984</t>
  </si>
  <si>
    <t>779029370</t>
  </si>
  <si>
    <t>1,6*3,2</t>
  </si>
  <si>
    <t xml:space="preserve">" šikmina </t>
  </si>
  <si>
    <t>3,3*3,2</t>
  </si>
  <si>
    <t>1623821366</t>
  </si>
  <si>
    <t>303333695</t>
  </si>
  <si>
    <t>-1715788919</t>
  </si>
  <si>
    <t>1203520678</t>
  </si>
  <si>
    <t>-1170448819</t>
  </si>
  <si>
    <t>2,368*19 'Přepočtené koeficientem množství</t>
  </si>
  <si>
    <t>-1549897263</t>
  </si>
  <si>
    <t>-333704803</t>
  </si>
  <si>
    <t>698833748</t>
  </si>
  <si>
    <t>541023922</t>
  </si>
  <si>
    <t>16,7619047619048*1,05 'Přepočtené koeficientem množství</t>
  </si>
  <si>
    <t>1430250155</t>
  </si>
  <si>
    <t>112779496</t>
  </si>
  <si>
    <t>2103988384</t>
  </si>
  <si>
    <t>-564248965</t>
  </si>
  <si>
    <t>54480428</t>
  </si>
  <si>
    <t>-1705782218</t>
  </si>
  <si>
    <t>1250273075</t>
  </si>
  <si>
    <t>-1442079469</t>
  </si>
  <si>
    <t>-1830392449</t>
  </si>
  <si>
    <t>-1665889699</t>
  </si>
  <si>
    <t>763131441</t>
  </si>
  <si>
    <t>SDK podhled desky 2xDF 12,5 bez izolace dvouvrstvá spodní kce profil CD+UD REI 120</t>
  </si>
  <si>
    <t>-1650941692</t>
  </si>
  <si>
    <t>-1485794706</t>
  </si>
  <si>
    <t>1929961564</t>
  </si>
  <si>
    <t xml:space="preserve">"obložení kolem oken </t>
  </si>
  <si>
    <t>(0,75*2+0,95*2)*2</t>
  </si>
  <si>
    <t>1745068640</t>
  </si>
  <si>
    <t>-1228611728</t>
  </si>
  <si>
    <t>643727467</t>
  </si>
  <si>
    <t>-496072317</t>
  </si>
  <si>
    <t>2*2</t>
  </si>
  <si>
    <t>914865237</t>
  </si>
  <si>
    <t>565352955</t>
  </si>
  <si>
    <t>-126740788</t>
  </si>
  <si>
    <t>-743610770</t>
  </si>
  <si>
    <t>2107160610</t>
  </si>
  <si>
    <t>2138397300</t>
  </si>
  <si>
    <t>766421821</t>
  </si>
  <si>
    <t>Demontáž truhlářského obložení podhledů z palubek</t>
  </si>
  <si>
    <t>1849971095</t>
  </si>
  <si>
    <t>(0,75*2+0,95*2)*0,5*2</t>
  </si>
  <si>
    <t>766421822</t>
  </si>
  <si>
    <t>Demontáž truhlářského obložení podhledů podkladových roštů</t>
  </si>
  <si>
    <t>1348324464</t>
  </si>
  <si>
    <t>766674811</t>
  </si>
  <si>
    <t>Demontáž střešního okna hladká krytina přes 30 do 45°</t>
  </si>
  <si>
    <t>-1055169952</t>
  </si>
  <si>
    <t>766674-R</t>
  </si>
  <si>
    <t>Dodávka a montáž nových střešních oken plastových vč. zateplovací sady a lemovacího pásu s parotěsnou zábranou</t>
  </si>
  <si>
    <t>-439222654</t>
  </si>
  <si>
    <t>442802500</t>
  </si>
  <si>
    <t>-1378236507</t>
  </si>
  <si>
    <t>-1695520533</t>
  </si>
  <si>
    <t>-1324361128</t>
  </si>
  <si>
    <t>449092834</t>
  </si>
  <si>
    <t>13,44*1,1 'Přepočtené koeficientem množství</t>
  </si>
  <si>
    <t>-2146802501</t>
  </si>
  <si>
    <t>4,2*2+3,2*2</t>
  </si>
  <si>
    <t>948509940</t>
  </si>
  <si>
    <t>-1910301741</t>
  </si>
  <si>
    <t>14,8*1,02 'Přepočtené koeficientem množství</t>
  </si>
  <si>
    <t>-2020971371</t>
  </si>
  <si>
    <t>-650508894</t>
  </si>
  <si>
    <t>-1548027676</t>
  </si>
  <si>
    <t>-1901536441</t>
  </si>
  <si>
    <t>-729967588</t>
  </si>
  <si>
    <t>-80316392</t>
  </si>
  <si>
    <t>-1572764713</t>
  </si>
  <si>
    <t xml:space="preserve">" stěny </t>
  </si>
  <si>
    <t xml:space="preserve">" podlehdy </t>
  </si>
  <si>
    <t xml:space="preserve">"obklady krovu </t>
  </si>
  <si>
    <t>3,2*1,0</t>
  </si>
  <si>
    <t>413026337</t>
  </si>
  <si>
    <t>02 - m.č.  424</t>
  </si>
  <si>
    <t>1947948300</t>
  </si>
  <si>
    <t>3,1*2,1*4</t>
  </si>
  <si>
    <t>(3,5+3,4)*2,9</t>
  </si>
  <si>
    <t>(3,4+3,5)*1,2</t>
  </si>
  <si>
    <t>52,73</t>
  </si>
  <si>
    <t xml:space="preserve">" obklad </t>
  </si>
  <si>
    <t>3,1*3,4</t>
  </si>
  <si>
    <t>3,5*6,4</t>
  </si>
  <si>
    <t>1239591390</t>
  </si>
  <si>
    <t>3,8*3,9</t>
  </si>
  <si>
    <t>(3,4+3,5)*3,3</t>
  </si>
  <si>
    <t>5,351*19 'Přepočtené koeficientem množství</t>
  </si>
  <si>
    <t>1147430287</t>
  </si>
  <si>
    <t>1045057380</t>
  </si>
  <si>
    <t>39,8095238095238*1,05 'Přepočtené koeficientem množství</t>
  </si>
  <si>
    <t>-261611505</t>
  </si>
  <si>
    <t>727279877</t>
  </si>
  <si>
    <t>-1113638671</t>
  </si>
  <si>
    <t>-293148760</t>
  </si>
  <si>
    <t>688591782</t>
  </si>
  <si>
    <t>-1551895396</t>
  </si>
  <si>
    <t>2136586581</t>
  </si>
  <si>
    <t>-1022443216</t>
  </si>
  <si>
    <t>1,6*2*2</t>
  </si>
  <si>
    <t>(0,75*2+0,95*2)*2*2</t>
  </si>
  <si>
    <t>2*4</t>
  </si>
  <si>
    <t>-797502470</t>
  </si>
  <si>
    <t>-185772382</t>
  </si>
  <si>
    <t>-1837724136</t>
  </si>
  <si>
    <t>614066186</t>
  </si>
  <si>
    <t>(0,75*2+0,95*2)*0,5*2*2</t>
  </si>
  <si>
    <t>766675-R2</t>
  </si>
  <si>
    <t>998787758</t>
  </si>
  <si>
    <t>6,9*3,4</t>
  </si>
  <si>
    <t>3,0*3,5</t>
  </si>
  <si>
    <t>33,96*1,1 'Přepočtené koeficientem množství</t>
  </si>
  <si>
    <t>6,6*2+6,4*2</t>
  </si>
  <si>
    <t>26*1,02 'Přepočtené koeficientem množství</t>
  </si>
  <si>
    <t>-607578108</t>
  </si>
  <si>
    <t>-1942328534</t>
  </si>
  <si>
    <t>-2005696964</t>
  </si>
  <si>
    <t xml:space="preserve">" podlehdy a šikmina </t>
  </si>
  <si>
    <t>37,59</t>
  </si>
  <si>
    <t>6,4*1,0</t>
  </si>
  <si>
    <t>03 - m.č.  425-427</t>
  </si>
  <si>
    <t>1590645919</t>
  </si>
  <si>
    <t>2,3*2,1*2</t>
  </si>
  <si>
    <t>(4,1*2+3,6)*2,9</t>
  </si>
  <si>
    <t>3,6*1,2</t>
  </si>
  <si>
    <t>46,6</t>
  </si>
  <si>
    <t>6,4*3,6</t>
  </si>
  <si>
    <t>430683771</t>
  </si>
  <si>
    <t>4,1*3,6</t>
  </si>
  <si>
    <t>3,3*3,6</t>
  </si>
  <si>
    <t>3,828*19 'Přepočtené koeficientem množství</t>
  </si>
  <si>
    <t>-761532875</t>
  </si>
  <si>
    <t>-489460159</t>
  </si>
  <si>
    <t>28,2857142857143*1,05 'Přepočtené koeficientem množství</t>
  </si>
  <si>
    <t>-278551382</t>
  </si>
  <si>
    <t>-608026292</t>
  </si>
  <si>
    <t>622039121</t>
  </si>
  <si>
    <t>1977392920</t>
  </si>
  <si>
    <t>1901667832</t>
  </si>
  <si>
    <t xml:space="preserve">Poznámka k položce:_x000D_
1x WC_x000D_
1x umyvadlo velké _x000D_
1x sprcha_x000D_
</t>
  </si>
  <si>
    <t>-2091199304</t>
  </si>
  <si>
    <t>1620578007</t>
  </si>
  <si>
    <t>387692180</t>
  </si>
  <si>
    <t>1267010986</t>
  </si>
  <si>
    <t>1817119430</t>
  </si>
  <si>
    <t>1696317773</t>
  </si>
  <si>
    <t>(3,6+2,3)*3,3</t>
  </si>
  <si>
    <t>-835297300</t>
  </si>
  <si>
    <t>-330099548</t>
  </si>
  <si>
    <t>-641849584</t>
  </si>
  <si>
    <t>-1697910991</t>
  </si>
  <si>
    <t>1196684975</t>
  </si>
  <si>
    <t>2048048978</t>
  </si>
  <si>
    <t>733197031</t>
  </si>
  <si>
    <t>-1497033298</t>
  </si>
  <si>
    <t>1624429713</t>
  </si>
  <si>
    <t>1,3*3,0</t>
  </si>
  <si>
    <t>1949440762</t>
  </si>
  <si>
    <t>-878154414</t>
  </si>
  <si>
    <t>-1291830055</t>
  </si>
  <si>
    <t>847654132</t>
  </si>
  <si>
    <t>3,9*1,1 'Přepočtené koeficientem množství</t>
  </si>
  <si>
    <t>1477736414</t>
  </si>
  <si>
    <t>1802617634</t>
  </si>
  <si>
    <t>-1426750485</t>
  </si>
  <si>
    <t>729673595</t>
  </si>
  <si>
    <t>-734140270</t>
  </si>
  <si>
    <t>-3,9</t>
  </si>
  <si>
    <t>19,14*1,1 'Přepočtené koeficientem množství</t>
  </si>
  <si>
    <t>6,4*2+3,6*2</t>
  </si>
  <si>
    <t>20*1,02 'Přepočtené koeficientem množství</t>
  </si>
  <si>
    <t>-1860151304</t>
  </si>
  <si>
    <t>(3,0*2+1,3*2)*2,1</t>
  </si>
  <si>
    <t>-1885864045</t>
  </si>
  <si>
    <t>770901528</t>
  </si>
  <si>
    <t>-1021381861</t>
  </si>
  <si>
    <t>18,06*1,1 'Přepočtené koeficientem množství</t>
  </si>
  <si>
    <t>884118836</t>
  </si>
  <si>
    <t>1392111757</t>
  </si>
  <si>
    <t>1890195184</t>
  </si>
  <si>
    <t>1665871643</t>
  </si>
  <si>
    <t>1,3*2+3,0*2</t>
  </si>
  <si>
    <t>-1571378840</t>
  </si>
  <si>
    <t>8,6*2</t>
  </si>
  <si>
    <t>-210511915</t>
  </si>
  <si>
    <t>1272698769</t>
  </si>
  <si>
    <t>1168736163</t>
  </si>
  <si>
    <t>827291747</t>
  </si>
  <si>
    <t>1253790103</t>
  </si>
  <si>
    <t>5542811</t>
  </si>
  <si>
    <t>46,6+19,47*2</t>
  </si>
  <si>
    <t>26,64</t>
  </si>
  <si>
    <t>Mezisoučet</t>
  </si>
  <si>
    <t>19,47*2</t>
  </si>
  <si>
    <t>04 - m.č. 428-430</t>
  </si>
  <si>
    <t>153486753</t>
  </si>
  <si>
    <t>1995407280</t>
  </si>
  <si>
    <t>3,826*19 'Přepočtené koeficientem množství</t>
  </si>
  <si>
    <t>-1712763928</t>
  </si>
  <si>
    <t>-328373256</t>
  </si>
  <si>
    <t>1490791664</t>
  </si>
  <si>
    <t>-1492174851</t>
  </si>
  <si>
    <t>1870567405</t>
  </si>
  <si>
    <t>-2116547743</t>
  </si>
  <si>
    <t>-47856900</t>
  </si>
  <si>
    <t>-129756229</t>
  </si>
  <si>
    <t>-1460651624</t>
  </si>
  <si>
    <t>526574299</t>
  </si>
  <si>
    <t>1677770959</t>
  </si>
  <si>
    <t>-107077975</t>
  </si>
  <si>
    <t>1369137497</t>
  </si>
  <si>
    <t>(3,8+2,3)*3,3</t>
  </si>
  <si>
    <t>763111813R</t>
  </si>
  <si>
    <t xml:space="preserve">Úprava stěny - posunutí dveřního otvoru a zapravení původních dveří </t>
  </si>
  <si>
    <t>1149632732</t>
  </si>
  <si>
    <t>1751841206</t>
  </si>
  <si>
    <t>490858908</t>
  </si>
  <si>
    <t>854019096</t>
  </si>
  <si>
    <t>1704464674</t>
  </si>
  <si>
    <t>-1169543085</t>
  </si>
  <si>
    <t>-183924931</t>
  </si>
  <si>
    <t>818213663</t>
  </si>
  <si>
    <t>-672461589</t>
  </si>
  <si>
    <t>2,3*1,3</t>
  </si>
  <si>
    <t>1730627374</t>
  </si>
  <si>
    <t>1313326649</t>
  </si>
  <si>
    <t>-971617740</t>
  </si>
  <si>
    <t>-1024973414</t>
  </si>
  <si>
    <t>2,99*1,1 'Přepočtené koeficientem množství</t>
  </si>
  <si>
    <t>-528036579</t>
  </si>
  <si>
    <t>653704715</t>
  </si>
  <si>
    <t>-465547448</t>
  </si>
  <si>
    <t>-1717989655</t>
  </si>
  <si>
    <t>-1823308594</t>
  </si>
  <si>
    <t>-2,99</t>
  </si>
  <si>
    <t>20,05*1,1 'Přepočtené koeficientem množství</t>
  </si>
  <si>
    <t>-1733952648</t>
  </si>
  <si>
    <t>(1,3*2+2,3*2)*2,1</t>
  </si>
  <si>
    <t>-954827224</t>
  </si>
  <si>
    <t>518006136</t>
  </si>
  <si>
    <t>136950616</t>
  </si>
  <si>
    <t>15,12*1,1 'Přepočtené koeficientem množství</t>
  </si>
  <si>
    <t>-1702335135</t>
  </si>
  <si>
    <t>-923935263</t>
  </si>
  <si>
    <t>-1900329757</t>
  </si>
  <si>
    <t>-417331681</t>
  </si>
  <si>
    <t>1,3*2+2,3*2</t>
  </si>
  <si>
    <t>-721464115</t>
  </si>
  <si>
    <t>7,2*2</t>
  </si>
  <si>
    <t>-578641313</t>
  </si>
  <si>
    <t>-525481277</t>
  </si>
  <si>
    <t>632692374</t>
  </si>
  <si>
    <t>-2058656627</t>
  </si>
  <si>
    <t>-1471716283</t>
  </si>
  <si>
    <t>1367723984</t>
  </si>
  <si>
    <t>"SDK</t>
  </si>
  <si>
    <t>20,13</t>
  </si>
  <si>
    <t>05 - m.č. 401-404</t>
  </si>
  <si>
    <t>1551480912</t>
  </si>
  <si>
    <t>(3,1*4)*2,1</t>
  </si>
  <si>
    <t>(2,6*3+1,13*3+1,1+2,3*2)*2,9</t>
  </si>
  <si>
    <t>(3,4+3,4)*1,2</t>
  </si>
  <si>
    <t>81,581</t>
  </si>
  <si>
    <t>3,8*3,4</t>
  </si>
  <si>
    <t>444075806</t>
  </si>
  <si>
    <t>(3,4+3,4)*3,3</t>
  </si>
  <si>
    <t>5,917*19 'Přepočtené koeficientem množství</t>
  </si>
  <si>
    <t>-848213794</t>
  </si>
  <si>
    <t>1779958785</t>
  </si>
  <si>
    <t>39,2857142857143*1,05 'Přepočtené koeficientem množství</t>
  </si>
  <si>
    <t>1246319171</t>
  </si>
  <si>
    <t>1245953392</t>
  </si>
  <si>
    <t>120930535</t>
  </si>
  <si>
    <t>-640820180</t>
  </si>
  <si>
    <t>-1852551086</t>
  </si>
  <si>
    <t>2038852255</t>
  </si>
  <si>
    <t>-1774838678</t>
  </si>
  <si>
    <t>-728920261</t>
  </si>
  <si>
    <t>-2127444186</t>
  </si>
  <si>
    <t>-698054895</t>
  </si>
  <si>
    <t>450493749</t>
  </si>
  <si>
    <t>(1,3+2,4+1,3+1,6)*3,3</t>
  </si>
  <si>
    <t>-1947742576</t>
  </si>
  <si>
    <t xml:space="preserve">2,6*3,0 " bourání stěny v chodbě </t>
  </si>
  <si>
    <t>-2098952271</t>
  </si>
  <si>
    <t>-1853463925</t>
  </si>
  <si>
    <t>-170626686</t>
  </si>
  <si>
    <t>1491417086</t>
  </si>
  <si>
    <t>1161650174</t>
  </si>
  <si>
    <t>227027046</t>
  </si>
  <si>
    <t>1616624540</t>
  </si>
  <si>
    <t>-1840044982</t>
  </si>
  <si>
    <t>1985613711</t>
  </si>
  <si>
    <t>2,4*1,3</t>
  </si>
  <si>
    <t>1686421582</t>
  </si>
  <si>
    <t>1130541214</t>
  </si>
  <si>
    <t>-1045237603</t>
  </si>
  <si>
    <t>605127294</t>
  </si>
  <si>
    <t>3,12*1,1 'Přepočtené koeficientem množství</t>
  </si>
  <si>
    <t>-1215991219</t>
  </si>
  <si>
    <t>-1337778836</t>
  </si>
  <si>
    <t>724422067</t>
  </si>
  <si>
    <t>-848265560</t>
  </si>
  <si>
    <t>1456522255</t>
  </si>
  <si>
    <t>32,12</t>
  </si>
  <si>
    <t>-3,12</t>
  </si>
  <si>
    <t>29*1,1 'Přepočtené koeficientem množství</t>
  </si>
  <si>
    <t>6,8*2+6,4*2+1,13*2+2,6*2+2,3*2</t>
  </si>
  <si>
    <t>38,46*1,02 'Přepočtené koeficientem množství</t>
  </si>
  <si>
    <t>2075813646</t>
  </si>
  <si>
    <t>(1,3*2+2,4*2)*2,1</t>
  </si>
  <si>
    <t>-1267721404</t>
  </si>
  <si>
    <t>-1702457997</t>
  </si>
  <si>
    <t>148760873</t>
  </si>
  <si>
    <t>-1984509393</t>
  </si>
  <si>
    <t>-1566731417</t>
  </si>
  <si>
    <t>623021613</t>
  </si>
  <si>
    <t>1077983705</t>
  </si>
  <si>
    <t>-288457326</t>
  </si>
  <si>
    <t>-800691720</t>
  </si>
  <si>
    <t>795128623</t>
  </si>
  <si>
    <t>-393428666</t>
  </si>
  <si>
    <t>-312298119</t>
  </si>
  <si>
    <t>242140067</t>
  </si>
  <si>
    <t>1090154893</t>
  </si>
  <si>
    <t>82,581</t>
  </si>
  <si>
    <t>21,78*2</t>
  </si>
  <si>
    <t>06 - m.č. 405</t>
  </si>
  <si>
    <t>-1508414226</t>
  </si>
  <si>
    <t>2,7*2,1*2</t>
  </si>
  <si>
    <t>(3,7+1,1*2)*2,9</t>
  </si>
  <si>
    <t>3,7*1,2</t>
  </si>
  <si>
    <t>31,29</t>
  </si>
  <si>
    <t>3,7*3,7</t>
  </si>
  <si>
    <t>-1002612869</t>
  </si>
  <si>
    <t>1,1*3,7</t>
  </si>
  <si>
    <t>3,3*3,7</t>
  </si>
  <si>
    <t>2,442*19 'Přepočtené koeficientem množství</t>
  </si>
  <si>
    <t>-89630504</t>
  </si>
  <si>
    <t>877801062</t>
  </si>
  <si>
    <t>17,8095238095238*1,05 'Přepočtené koeficientem množství</t>
  </si>
  <si>
    <t>319579957</t>
  </si>
  <si>
    <t>425474244</t>
  </si>
  <si>
    <t>-2037547609</t>
  </si>
  <si>
    <t>1614890293</t>
  </si>
  <si>
    <t>867396267</t>
  </si>
  <si>
    <t>-1607365002</t>
  </si>
  <si>
    <t>-36127028</t>
  </si>
  <si>
    <t>-118823188</t>
  </si>
  <si>
    <t>1424389021</t>
  </si>
  <si>
    <t>739918928</t>
  </si>
  <si>
    <t>-1343261524</t>
  </si>
  <si>
    <t>-591727402</t>
  </si>
  <si>
    <t>440023706</t>
  </si>
  <si>
    <t>13,69*1,1 'Přepočtené koeficientem množství</t>
  </si>
  <si>
    <t>3,7*4</t>
  </si>
  <si>
    <t>-1953570956</t>
  </si>
  <si>
    <t>-360208158</t>
  </si>
  <si>
    <t>16,28</t>
  </si>
  <si>
    <t>07 - m.č. 406</t>
  </si>
  <si>
    <t>1761942828</t>
  </si>
  <si>
    <t>(2,6+1,1*2)*2,9</t>
  </si>
  <si>
    <t>2,6*1,2</t>
  </si>
  <si>
    <t>26,78</t>
  </si>
  <si>
    <t>3,7*2,6</t>
  </si>
  <si>
    <t>-623170976</t>
  </si>
  <si>
    <t>1,1*2,6</t>
  </si>
  <si>
    <t>3,3*2,6</t>
  </si>
  <si>
    <t>1,716*19 'Přepočtené koeficientem množství</t>
  </si>
  <si>
    <t>537705117</t>
  </si>
  <si>
    <t>909136662</t>
  </si>
  <si>
    <t>12,5714285714286*1,05 'Přepočtené koeficientem množství</t>
  </si>
  <si>
    <t>-570476087</t>
  </si>
  <si>
    <t>1155226317</t>
  </si>
  <si>
    <t>2026108081</t>
  </si>
  <si>
    <t>-1058387688</t>
  </si>
  <si>
    <t>-926039909</t>
  </si>
  <si>
    <t>-1425126956</t>
  </si>
  <si>
    <t>-674540621</t>
  </si>
  <si>
    <t>916504733</t>
  </si>
  <si>
    <t>(0,75*2+0,95*2)</t>
  </si>
  <si>
    <t>1497223259</t>
  </si>
  <si>
    <t>-1735138020</t>
  </si>
  <si>
    <t>411653522</t>
  </si>
  <si>
    <t>-227210918</t>
  </si>
  <si>
    <t>(0,75*2+0,95*2)*0,5</t>
  </si>
  <si>
    <t>-660556016</t>
  </si>
  <si>
    <t>9,62*1,1 'Přepočtené koeficientem množství</t>
  </si>
  <si>
    <t>3,7*2+2,6*2</t>
  </si>
  <si>
    <t>12,6*1,02 'Přepočtené koeficientem množství</t>
  </si>
  <si>
    <t>-1549290887</t>
  </si>
  <si>
    <t>720882630</t>
  </si>
  <si>
    <t>11,44</t>
  </si>
  <si>
    <t>08 - m.č. 412</t>
  </si>
  <si>
    <t>-160031917</t>
  </si>
  <si>
    <t>2,0*2,1*2</t>
  </si>
  <si>
    <t>(3,2*2+3,7)*2,9</t>
  </si>
  <si>
    <t>3,7*1,0</t>
  </si>
  <si>
    <t>39,79</t>
  </si>
  <si>
    <t>3,7*5,2</t>
  </si>
  <si>
    <t>-1661311793</t>
  </si>
  <si>
    <t>3,2*3,7</t>
  </si>
  <si>
    <t>3,465*19 'Přepočtené koeficientem množství</t>
  </si>
  <si>
    <t>170876974</t>
  </si>
  <si>
    <t>-243028296</t>
  </si>
  <si>
    <t>25,6666666666667*1,05 'Přepočtené koeficientem množství</t>
  </si>
  <si>
    <t>986582020</t>
  </si>
  <si>
    <t>1479273326</t>
  </si>
  <si>
    <t>817004378</t>
  </si>
  <si>
    <t>-1527583509</t>
  </si>
  <si>
    <t>-1396029113</t>
  </si>
  <si>
    <t>715475862</t>
  </si>
  <si>
    <t>545389059</t>
  </si>
  <si>
    <t>763111811R</t>
  </si>
  <si>
    <t xml:space="preserve">Úprava stěny - výměna dveří </t>
  </si>
  <si>
    <t>1034401598</t>
  </si>
  <si>
    <t>2029696424</t>
  </si>
  <si>
    <t>-1937676572</t>
  </si>
  <si>
    <t>379007062</t>
  </si>
  <si>
    <t>-1864495070</t>
  </si>
  <si>
    <t>1819158974</t>
  </si>
  <si>
    <t>514949789</t>
  </si>
  <si>
    <t>19,24*1,1 'Přepočtené koeficientem množství</t>
  </si>
  <si>
    <t>3,7*2+5,2*2</t>
  </si>
  <si>
    <t>17,8*1,02 'Přepočtené koeficientem množství</t>
  </si>
  <si>
    <t>1071390223</t>
  </si>
  <si>
    <t>-78096324</t>
  </si>
  <si>
    <t>24,05</t>
  </si>
  <si>
    <t>09 - m.č. 413</t>
  </si>
  <si>
    <t>226984374</t>
  </si>
  <si>
    <t>161553377</t>
  </si>
  <si>
    <t>1615682990</t>
  </si>
  <si>
    <t>-1081370537</t>
  </si>
  <si>
    <t>-981296374</t>
  </si>
  <si>
    <t>-255315940</t>
  </si>
  <si>
    <t>34132517</t>
  </si>
  <si>
    <t>-1084459833</t>
  </si>
  <si>
    <t>174512974</t>
  </si>
  <si>
    <t xml:space="preserve">Poznámka k položce:_x000D_
1x umyvadlo velké </t>
  </si>
  <si>
    <t>-25723344</t>
  </si>
  <si>
    <t>-705162338</t>
  </si>
  <si>
    <t>792387624</t>
  </si>
  <si>
    <t>675954960</t>
  </si>
  <si>
    <t>1293201480</t>
  </si>
  <si>
    <t>-884517660</t>
  </si>
  <si>
    <t>763131484</t>
  </si>
  <si>
    <t>SDK podhled desky 2xDFH2 15 bez izolace dvouvrstvá spodní kce profil CD+UD REI do 60</t>
  </si>
  <si>
    <t>697190977</t>
  </si>
  <si>
    <t>1345366709</t>
  </si>
  <si>
    <t>752295183</t>
  </si>
  <si>
    <t>-1975688827</t>
  </si>
  <si>
    <t>-670180607</t>
  </si>
  <si>
    <t>-2060108830</t>
  </si>
  <si>
    <t>643026872</t>
  </si>
  <si>
    <t>2083006683</t>
  </si>
  <si>
    <t>10 - m.č. 416+417</t>
  </si>
  <si>
    <t>1134876991</t>
  </si>
  <si>
    <t>-1948560838</t>
  </si>
  <si>
    <t>3,769*19 'Přepočtené koeficientem množství</t>
  </si>
  <si>
    <t>-1074369872</t>
  </si>
  <si>
    <t>-867776100</t>
  </si>
  <si>
    <t>-2090151485</t>
  </si>
  <si>
    <t>313140860</t>
  </si>
  <si>
    <t>1314390182</t>
  </si>
  <si>
    <t>1252127300</t>
  </si>
  <si>
    <t>-1272624428</t>
  </si>
  <si>
    <t>Poznámka k položce:_x000D_
zařízení uklidové místnosti</t>
  </si>
  <si>
    <t>278423938</t>
  </si>
  <si>
    <t>1256804722</t>
  </si>
  <si>
    <t xml:space="preserve">Poznámka k položce:_x000D_
zařízení uklidové místnosti_x000D_
</t>
  </si>
  <si>
    <t>1334913636</t>
  </si>
  <si>
    <t>1474976082</t>
  </si>
  <si>
    <t>680518110</t>
  </si>
  <si>
    <t>-1684452425</t>
  </si>
  <si>
    <t>(1,6+1,4)*3,3</t>
  </si>
  <si>
    <t>-2016085256</t>
  </si>
  <si>
    <t xml:space="preserve">2*2" bourání stěny do chodby </t>
  </si>
  <si>
    <t>763111812R3</t>
  </si>
  <si>
    <t>Úprava stěny - posunutí dveřního otvoru a vybourání nového tovrou pro dveře vč, zapravení</t>
  </si>
  <si>
    <t>814298687</t>
  </si>
  <si>
    <t>1517117900</t>
  </si>
  <si>
    <t>1,6*2+2,9</t>
  </si>
  <si>
    <t>-1012508986</t>
  </si>
  <si>
    <t>-1987985677</t>
  </si>
  <si>
    <t>-1653455056</t>
  </si>
  <si>
    <t>751934891</t>
  </si>
  <si>
    <t>"svislá část krovu</t>
  </si>
  <si>
    <t>2,9*0,8</t>
  </si>
  <si>
    <t>898803288</t>
  </si>
  <si>
    <t>508642576</t>
  </si>
  <si>
    <t>502684622</t>
  </si>
  <si>
    <t>1,4*1,6</t>
  </si>
  <si>
    <t>637345906</t>
  </si>
  <si>
    <t>-582374446</t>
  </si>
  <si>
    <t>1665851724</t>
  </si>
  <si>
    <t>1391220004</t>
  </si>
  <si>
    <t>2,24*1,1 'Přepočtené koeficientem množství</t>
  </si>
  <si>
    <t>954448655</t>
  </si>
  <si>
    <t>1107583692</t>
  </si>
  <si>
    <t>1816107558</t>
  </si>
  <si>
    <t>798766995</t>
  </si>
  <si>
    <t>-2029885577</t>
  </si>
  <si>
    <t>-2,24</t>
  </si>
  <si>
    <t>17*1,1 'Přepočtené koeficientem množství</t>
  </si>
  <si>
    <t>1115613565</t>
  </si>
  <si>
    <t>(1,4*2+1,6*2)*2,1</t>
  </si>
  <si>
    <t>425574056</t>
  </si>
  <si>
    <t>1297765508</t>
  </si>
  <si>
    <t>-1893928462</t>
  </si>
  <si>
    <t>12,6*1,1 'Přepočtené koeficientem množství</t>
  </si>
  <si>
    <t>947645419</t>
  </si>
  <si>
    <t>-332920524</t>
  </si>
  <si>
    <t>-393507142</t>
  </si>
  <si>
    <t>1618374407</t>
  </si>
  <si>
    <t>1,4*2+1,6*2</t>
  </si>
  <si>
    <t>-386868342</t>
  </si>
  <si>
    <t>6*2</t>
  </si>
  <si>
    <t>-43521813</t>
  </si>
  <si>
    <t>-826237500</t>
  </si>
  <si>
    <t>1187528080</t>
  </si>
  <si>
    <t>840614270</t>
  </si>
  <si>
    <t>174086839</t>
  </si>
  <si>
    <t>1330468911</t>
  </si>
  <si>
    <t>6,1*1,0</t>
  </si>
  <si>
    <t>9,9*2</t>
  </si>
  <si>
    <t>11 - m.č. 407</t>
  </si>
  <si>
    <t>9171464</t>
  </si>
  <si>
    <t>3,3*2,3*2</t>
  </si>
  <si>
    <t>(3,7+1,4*2)*3,3</t>
  </si>
  <si>
    <t>4,7*3,7</t>
  </si>
  <si>
    <t>-1875904776</t>
  </si>
  <si>
    <t>3,7*1,4</t>
  </si>
  <si>
    <t>3,9*3,7</t>
  </si>
  <si>
    <t>2,709*19 'Přepočtené koeficientem množství</t>
  </si>
  <si>
    <t>-2076238155</t>
  </si>
  <si>
    <t>1970880737</t>
  </si>
  <si>
    <t>20,952380952381*1,05 'Přepočtené koeficientem množství</t>
  </si>
  <si>
    <t>-497837821</t>
  </si>
  <si>
    <t>895586055</t>
  </si>
  <si>
    <t>-3738606</t>
  </si>
  <si>
    <t>-490819983</t>
  </si>
  <si>
    <t>-1423243229</t>
  </si>
  <si>
    <t>1743280022</t>
  </si>
  <si>
    <t>-1190283214</t>
  </si>
  <si>
    <t>2,0*2</t>
  </si>
  <si>
    <t>1676570388</t>
  </si>
  <si>
    <t>"obložení kolem oken</t>
  </si>
  <si>
    <t>0,9*4*2</t>
  </si>
  <si>
    <t>-44029512</t>
  </si>
  <si>
    <t>-414339194</t>
  </si>
  <si>
    <t>537633329</t>
  </si>
  <si>
    <t>-2081621983</t>
  </si>
  <si>
    <t>-1797133116</t>
  </si>
  <si>
    <t>-1541245228</t>
  </si>
  <si>
    <t>-761338</t>
  </si>
  <si>
    <t>-769950024</t>
  </si>
  <si>
    <t>463084294</t>
  </si>
  <si>
    <t>-1711616464</t>
  </si>
  <si>
    <t>7667-R100</t>
  </si>
  <si>
    <t xml:space="preserve">Dodávka a montáž nových shodů </t>
  </si>
  <si>
    <t>-1750658532</t>
  </si>
  <si>
    <t>592936262</t>
  </si>
  <si>
    <t>3,7*4,7</t>
  </si>
  <si>
    <t>-1150634762</t>
  </si>
  <si>
    <t>-617200096</t>
  </si>
  <si>
    <t>17,39*1,1</t>
  </si>
  <si>
    <t>108726436</t>
  </si>
  <si>
    <t>4,7*2+3,7*2</t>
  </si>
  <si>
    <t>-1634300504</t>
  </si>
  <si>
    <t>17,6470588235294*1,02 'Přepočtené koeficientem množství</t>
  </si>
  <si>
    <t>-578357562</t>
  </si>
  <si>
    <t>1536556958</t>
  </si>
  <si>
    <t>1159440130</t>
  </si>
  <si>
    <t>1469676108</t>
  </si>
  <si>
    <t>783901453</t>
  </si>
  <si>
    <t>Vysátí betonových podlah před provedením nátěru</t>
  </si>
  <si>
    <t>1160401530</t>
  </si>
  <si>
    <t>783932163</t>
  </si>
  <si>
    <t>Lokální vyrovnání betonové podlahy cementovou stěrkou tl do 3 mm opravované pl přes 10 do 30 %</t>
  </si>
  <si>
    <t>884711217</t>
  </si>
  <si>
    <t>783913171</t>
  </si>
  <si>
    <t>Penetrační syntetický nátěr hrubých betonových podlah</t>
  </si>
  <si>
    <t>-1433381189</t>
  </si>
  <si>
    <t>783917161</t>
  </si>
  <si>
    <t>Krycí dvojnásobný syntetický nátěr betonové podlahy</t>
  </si>
  <si>
    <t>2021391097</t>
  </si>
  <si>
    <t>39,47</t>
  </si>
  <si>
    <t>19,61</t>
  </si>
  <si>
    <t>4*1,0</t>
  </si>
  <si>
    <t>12 - m.č. 408</t>
  </si>
  <si>
    <t>1026373939</t>
  </si>
  <si>
    <t>807763986</t>
  </si>
  <si>
    <t>1479297598</t>
  </si>
  <si>
    <t>-873971662</t>
  </si>
  <si>
    <t>1342965615</t>
  </si>
  <si>
    <t>-1946811297</t>
  </si>
  <si>
    <t>-542907928</t>
  </si>
  <si>
    <t>-160582977</t>
  </si>
  <si>
    <t>-194797584</t>
  </si>
  <si>
    <t>1411520433</t>
  </si>
  <si>
    <t>2134272536</t>
  </si>
  <si>
    <t>582834653</t>
  </si>
  <si>
    <t>197919491</t>
  </si>
  <si>
    <t>-1626685902</t>
  </si>
  <si>
    <t>-734189361</t>
  </si>
  <si>
    <t>949465366</t>
  </si>
  <si>
    <t>2010385964</t>
  </si>
  <si>
    <t>-1012691493</t>
  </si>
  <si>
    <t>-699609158</t>
  </si>
  <si>
    <t>1367368656</t>
  </si>
  <si>
    <t>-42783389</t>
  </si>
  <si>
    <t>1017964494</t>
  </si>
  <si>
    <t>1332573463</t>
  </si>
  <si>
    <t>-407692515</t>
  </si>
  <si>
    <t>1237013331</t>
  </si>
  <si>
    <t>-1755470677</t>
  </si>
  <si>
    <t>1998588681</t>
  </si>
  <si>
    <t>1212510977</t>
  </si>
  <si>
    <t>-753273403</t>
  </si>
  <si>
    <t>673912566</t>
  </si>
  <si>
    <t>-429696026</t>
  </si>
  <si>
    <t>1650460116</t>
  </si>
  <si>
    <t>13 - m.č. 409</t>
  </si>
  <si>
    <t>1290818290</t>
  </si>
  <si>
    <t>1280498414</t>
  </si>
  <si>
    <t>941172988</t>
  </si>
  <si>
    <t>520099521</t>
  </si>
  <si>
    <t>344937816</t>
  </si>
  <si>
    <t>-755378980</t>
  </si>
  <si>
    <t>529653987</t>
  </si>
  <si>
    <t>-302459477</t>
  </si>
  <si>
    <t>474838352</t>
  </si>
  <si>
    <t>-469598015</t>
  </si>
  <si>
    <t>-1008488334</t>
  </si>
  <si>
    <t>-678520724</t>
  </si>
  <si>
    <t>606672234</t>
  </si>
  <si>
    <t>1528244520</t>
  </si>
  <si>
    <t>-1674910168</t>
  </si>
  <si>
    <t>-2076598487</t>
  </si>
  <si>
    <t>927630684</t>
  </si>
  <si>
    <t>215516672</t>
  </si>
  <si>
    <t>1217742250</t>
  </si>
  <si>
    <t>459303490</t>
  </si>
  <si>
    <t>105752720</t>
  </si>
  <si>
    <t>-282868620</t>
  </si>
  <si>
    <t>-482078277</t>
  </si>
  <si>
    <t>229148571</t>
  </si>
  <si>
    <t>-709971366</t>
  </si>
  <si>
    <t>-728055870</t>
  </si>
  <si>
    <t>276151230</t>
  </si>
  <si>
    <t>1593420192</t>
  </si>
  <si>
    <t>1289097380</t>
  </si>
  <si>
    <t>-666152616</t>
  </si>
  <si>
    <t>-1867110144</t>
  </si>
  <si>
    <t>1045290310</t>
  </si>
  <si>
    <t>14 - m.č. 410</t>
  </si>
  <si>
    <t>-332370612</t>
  </si>
  <si>
    <t>-513356843</t>
  </si>
  <si>
    <t>-24994046</t>
  </si>
  <si>
    <t>243111635</t>
  </si>
  <si>
    <t>1189221774</t>
  </si>
  <si>
    <t>-1652544883</t>
  </si>
  <si>
    <t>-1814760836</t>
  </si>
  <si>
    <t>-1819565728</t>
  </si>
  <si>
    <t>-751935108</t>
  </si>
  <si>
    <t>-1474530436</t>
  </si>
  <si>
    <t>774301087</t>
  </si>
  <si>
    <t>1774053878</t>
  </si>
  <si>
    <t>972616130</t>
  </si>
  <si>
    <t>-987573712</t>
  </si>
  <si>
    <t>-1609207084</t>
  </si>
  <si>
    <t>739861020</t>
  </si>
  <si>
    <t>557457198</t>
  </si>
  <si>
    <t>1043764640</t>
  </si>
  <si>
    <t>2081589059</t>
  </si>
  <si>
    <t>911138941</t>
  </si>
  <si>
    <t>-1712741131</t>
  </si>
  <si>
    <t>-1868956690</t>
  </si>
  <si>
    <t>-1337313206</t>
  </si>
  <si>
    <t>-477647988</t>
  </si>
  <si>
    <t>-1194901420</t>
  </si>
  <si>
    <t>1278117983</t>
  </si>
  <si>
    <t>1888825249</t>
  </si>
  <si>
    <t>957695401</t>
  </si>
  <si>
    <t>905432922</t>
  </si>
  <si>
    <t>-18714103</t>
  </si>
  <si>
    <t>-468304665</t>
  </si>
  <si>
    <t>2111524126</t>
  </si>
  <si>
    <t>15 - m.č. 415</t>
  </si>
  <si>
    <t>990661910</t>
  </si>
  <si>
    <t>(1,8+3,2*2)*2,9</t>
  </si>
  <si>
    <t>1,8*1,2</t>
  </si>
  <si>
    <t>32,74</t>
  </si>
  <si>
    <t>-1,8*1,2</t>
  </si>
  <si>
    <t>-3,2*2,0*2</t>
  </si>
  <si>
    <t>-1,8*2,0</t>
  </si>
  <si>
    <t>1,8*5,2</t>
  </si>
  <si>
    <t>962031132</t>
  </si>
  <si>
    <t>Bourání příček z cihel pálených na MVC tl do 100 mm</t>
  </si>
  <si>
    <t>482477637</t>
  </si>
  <si>
    <t>(4+1,8)*2,3</t>
  </si>
  <si>
    <t>1630136913</t>
  </si>
  <si>
    <t>0,7*2,0*2</t>
  </si>
  <si>
    <t>3,2*1,8</t>
  </si>
  <si>
    <t>3,9*1,8</t>
  </si>
  <si>
    <t>8,013*19 'Přepočtené koeficientem množství</t>
  </si>
  <si>
    <t>-258006769</t>
  </si>
  <si>
    <t>1969279217</t>
  </si>
  <si>
    <t>13,6190476190476*1,05 'Přepočtené koeficientem množství</t>
  </si>
  <si>
    <t>-643753175</t>
  </si>
  <si>
    <t>467270481</t>
  </si>
  <si>
    <t>-417576428</t>
  </si>
  <si>
    <t>1092721685</t>
  </si>
  <si>
    <t>-571585267</t>
  </si>
  <si>
    <t>1443216134</t>
  </si>
  <si>
    <t>-1264739571</t>
  </si>
  <si>
    <t>1328940766</t>
  </si>
  <si>
    <t>920484074</t>
  </si>
  <si>
    <t>25457296</t>
  </si>
  <si>
    <t>763111441</t>
  </si>
  <si>
    <t>SDK příčka tl 100 mm profil CW+UW 50 desky 2xDFH2 12,5 s izolací EI 90 Rw do 56 dB</t>
  </si>
  <si>
    <t>1037250920</t>
  </si>
  <si>
    <t>(1,1*2+3,2)*3,3</t>
  </si>
  <si>
    <t>-383774574</t>
  </si>
  <si>
    <t>-768673196</t>
  </si>
  <si>
    <t>831240760</t>
  </si>
  <si>
    <t>763164747</t>
  </si>
  <si>
    <t>SDK obklad kcí uzavřeného tvaru š do 1,6 m desky 2xDFH2 12,5</t>
  </si>
  <si>
    <t>2,9+1,6</t>
  </si>
  <si>
    <t>-502623066</t>
  </si>
  <si>
    <t>-1186894222</t>
  </si>
  <si>
    <t>-1246476158</t>
  </si>
  <si>
    <t>-561533647</t>
  </si>
  <si>
    <t>766676-R</t>
  </si>
  <si>
    <t>-1655475152</t>
  </si>
  <si>
    <t>1200079490</t>
  </si>
  <si>
    <t>-2035372650</t>
  </si>
  <si>
    <t>248487768</t>
  </si>
  <si>
    <t>771471810</t>
  </si>
  <si>
    <t>Demontáž soklíků z dlaždic keramických kladených do malty rovných</t>
  </si>
  <si>
    <t>224837934</t>
  </si>
  <si>
    <t>5,2*2+1,8*2</t>
  </si>
  <si>
    <t>771571810</t>
  </si>
  <si>
    <t>Demontáž podlah z dlaždic keramických kladených do malty</t>
  </si>
  <si>
    <t>1061444178</t>
  </si>
  <si>
    <t>-307395399</t>
  </si>
  <si>
    <t>-152232662</t>
  </si>
  <si>
    <t>9,36*1,1 'Přepočtené koeficientem množství</t>
  </si>
  <si>
    <t>1565280430</t>
  </si>
  <si>
    <t>476894384</t>
  </si>
  <si>
    <t>-705529921</t>
  </si>
  <si>
    <t>-48119743</t>
  </si>
  <si>
    <t>972354665</t>
  </si>
  <si>
    <t>-2089521563</t>
  </si>
  <si>
    <t>1,8*2,0</t>
  </si>
  <si>
    <t>(1,1*4+3,2*2)*2,0</t>
  </si>
  <si>
    <t>-1932781729</t>
  </si>
  <si>
    <t>3,2*2,0*2</t>
  </si>
  <si>
    <t>781471810</t>
  </si>
  <si>
    <t>Demontáž obkladů z obkladaček keramických kladených do malty</t>
  </si>
  <si>
    <t>-1408814202</t>
  </si>
  <si>
    <t>-667965320</t>
  </si>
  <si>
    <t>1756298577</t>
  </si>
  <si>
    <t>35,76*1,1 'Přepočtené koeficientem množství</t>
  </si>
  <si>
    <t>1767014905</t>
  </si>
  <si>
    <t>2094408212</t>
  </si>
  <si>
    <t>-1802782531</t>
  </si>
  <si>
    <t>166864583</t>
  </si>
  <si>
    <t>3,2*2+1,8*3+2,0*2+1,8</t>
  </si>
  <si>
    <t>1561695182</t>
  </si>
  <si>
    <t>17,6</t>
  </si>
  <si>
    <t>-1468888007</t>
  </si>
  <si>
    <t>-1241865987</t>
  </si>
  <si>
    <t>-1126073887</t>
  </si>
  <si>
    <t>777438183</t>
  </si>
  <si>
    <t>-1034903930</t>
  </si>
  <si>
    <t>1370751086</t>
  </si>
  <si>
    <t>12,78</t>
  </si>
  <si>
    <t>4,5</t>
  </si>
  <si>
    <t xml:space="preserve">"SDK příčky </t>
  </si>
  <si>
    <t>18*2</t>
  </si>
  <si>
    <t xml:space="preserve">ůobklady </t>
  </si>
  <si>
    <t>-36</t>
  </si>
  <si>
    <t>16 - m.č. 414</t>
  </si>
  <si>
    <t>-614452034</t>
  </si>
  <si>
    <t>-241755980</t>
  </si>
  <si>
    <t>610900578</t>
  </si>
  <si>
    <t>-2071212148</t>
  </si>
  <si>
    <t>689961722</t>
  </si>
  <si>
    <t>1240197190</t>
  </si>
  <si>
    <t>1259867698</t>
  </si>
  <si>
    <t>1904380177</t>
  </si>
  <si>
    <t>-1811013447</t>
  </si>
  <si>
    <t>-1622341454</t>
  </si>
  <si>
    <t>2058688955</t>
  </si>
  <si>
    <t>399330341</t>
  </si>
  <si>
    <t>-1353679042</t>
  </si>
  <si>
    <t>352108588</t>
  </si>
  <si>
    <t>-1558627231</t>
  </si>
  <si>
    <t>1076533166</t>
  </si>
  <si>
    <t>-1680416339</t>
  </si>
  <si>
    <t>-321203960</t>
  </si>
  <si>
    <t>-1739911161</t>
  </si>
  <si>
    <t>168364488</t>
  </si>
  <si>
    <t>2115157482</t>
  </si>
  <si>
    <t>-1955301210</t>
  </si>
  <si>
    <t>-2037595539</t>
  </si>
  <si>
    <t>-509888992</t>
  </si>
  <si>
    <t>17 - Chodba</t>
  </si>
  <si>
    <t>564800694</t>
  </si>
  <si>
    <t>(3,2*2+8,4*2+2,1*2+2,21*2+2,4*2+1,5*2+1,6+2,63+0,9+0,73+0,9+2,0)*2,9</t>
  </si>
  <si>
    <t>-0,8*2,0*9</t>
  </si>
  <si>
    <t xml:space="preserve">-5,7" obklad </t>
  </si>
  <si>
    <t>(1,7+1,5+0,9+3,2+0,9+2,6+0,8+0,6+0,8+2,7+0,9+2,6)*2,9*2</t>
  </si>
  <si>
    <t>-0,6*2,0*2</t>
  </si>
  <si>
    <t>214,762</t>
  </si>
  <si>
    <t>-5,7</t>
  </si>
  <si>
    <t>17,5*1,8</t>
  </si>
  <si>
    <t>1,6*1,6</t>
  </si>
  <si>
    <t>2,4*2,7</t>
  </si>
  <si>
    <t>2,1*3,4</t>
  </si>
  <si>
    <t>3,2*8,4</t>
  </si>
  <si>
    <t>3,2*2,1</t>
  </si>
  <si>
    <t>3,2*2,21</t>
  </si>
  <si>
    <t>-3,2*6,0</t>
  </si>
  <si>
    <t>-648642312</t>
  </si>
  <si>
    <t>0,9*2,0*2</t>
  </si>
  <si>
    <t>R999</t>
  </si>
  <si>
    <t>Demontáž stávajícího podhledu</t>
  </si>
  <si>
    <t>-1190875133</t>
  </si>
  <si>
    <t>1,316*19 'Přepočtené koeficientem množství</t>
  </si>
  <si>
    <t>713111121</t>
  </si>
  <si>
    <t>Montáž izolace tepelné spodem stropů s uchycením drátem rohoží, pásů, dílců, desek</t>
  </si>
  <si>
    <t>240576032</t>
  </si>
  <si>
    <t>1272901315</t>
  </si>
  <si>
    <t>92,7142857142857*1,05 'Přepočtené koeficientem množství</t>
  </si>
  <si>
    <t>-551780920</t>
  </si>
  <si>
    <t>-1985699846</t>
  </si>
  <si>
    <t>-1703960616</t>
  </si>
  <si>
    <t>-1538329860</t>
  </si>
  <si>
    <t>593330157</t>
  </si>
  <si>
    <t>-2066150362</t>
  </si>
  <si>
    <t>57075925</t>
  </si>
  <si>
    <t>621493042</t>
  </si>
  <si>
    <t>-14076440</t>
  </si>
  <si>
    <t>0,9*4*4</t>
  </si>
  <si>
    <t>1081986301</t>
  </si>
  <si>
    <t>1843192408</t>
  </si>
  <si>
    <t>826182053</t>
  </si>
  <si>
    <t>-1162062340</t>
  </si>
  <si>
    <t>461736225</t>
  </si>
  <si>
    <t>-1765010020</t>
  </si>
  <si>
    <t>-394827710</t>
  </si>
  <si>
    <t>-95321215</t>
  </si>
  <si>
    <t>-1968825687</t>
  </si>
  <si>
    <t>1857336777</t>
  </si>
  <si>
    <t>766677-R</t>
  </si>
  <si>
    <t>-40545775</t>
  </si>
  <si>
    <t>70*1,1 'Přepočtené koeficientem množství</t>
  </si>
  <si>
    <t>17,5*2+1,8*2+1,6*4+2,4*2+2,1*2+2,1*2+3,2+8,4*2+3,2*2+2,1*2</t>
  </si>
  <si>
    <t>88,8*1,02 'Přepočtené koeficientem množství</t>
  </si>
  <si>
    <t>776421211</t>
  </si>
  <si>
    <t>Montáž schodišťových samolepících lišt</t>
  </si>
  <si>
    <t>-650822981</t>
  </si>
  <si>
    <t>2,1*3</t>
  </si>
  <si>
    <t>28342002R</t>
  </si>
  <si>
    <t>lišta schodišťová</t>
  </si>
  <si>
    <t>219721130</t>
  </si>
  <si>
    <t>6,86274509803922*1,02 'Přepočtené koeficientem množství</t>
  </si>
  <si>
    <t>-376168374</t>
  </si>
  <si>
    <t>(2,6+1,2)*1,5</t>
  </si>
  <si>
    <t>432892763</t>
  </si>
  <si>
    <t>50168870</t>
  </si>
  <si>
    <t>-997426774</t>
  </si>
  <si>
    <t>-2144515936</t>
  </si>
  <si>
    <t>5,7*1,1 'Přepočtené koeficientem množství</t>
  </si>
  <si>
    <t>-746503898</t>
  </si>
  <si>
    <t>1198629832</t>
  </si>
  <si>
    <t>876557746</t>
  </si>
  <si>
    <t>-707003167</t>
  </si>
  <si>
    <t>1,2+2,6</t>
  </si>
  <si>
    <t>1497314599</t>
  </si>
  <si>
    <t>3,8</t>
  </si>
  <si>
    <t>198279293</t>
  </si>
  <si>
    <t>-589581853</t>
  </si>
  <si>
    <t>566118077</t>
  </si>
  <si>
    <t>-533053906</t>
  </si>
  <si>
    <t>1753213414</t>
  </si>
  <si>
    <t>88,44</t>
  </si>
  <si>
    <t>15*1</t>
  </si>
  <si>
    <t>VRN - Vedlejší rozpočtové náklady</t>
  </si>
  <si>
    <t>013254000</t>
  </si>
  <si>
    <t>Dokumentace skutečného provedení stavby</t>
  </si>
  <si>
    <t>Kč</t>
  </si>
  <si>
    <t>1024</t>
  </si>
  <si>
    <t>-1954703226</t>
  </si>
  <si>
    <t>020001000</t>
  </si>
  <si>
    <t>Příprava staveniště</t>
  </si>
  <si>
    <t>-1527215879</t>
  </si>
  <si>
    <t>030001000</t>
  </si>
  <si>
    <t>Zařízení staveniště</t>
  </si>
  <si>
    <t>1428104970</t>
  </si>
  <si>
    <t xml:space="preserve">Poznámka k položce:_x000D_
Náklady spojené s vybudováním, provozem zařízení staveniště_x000D_
Manipulační a zdvihací technika dle zvyklostí dodavatele </t>
  </si>
  <si>
    <t>043002000</t>
  </si>
  <si>
    <t>Zkoušky a ostatní měření</t>
  </si>
  <si>
    <t>643346378</t>
  </si>
  <si>
    <t>045203000</t>
  </si>
  <si>
    <t>Kompletační činnost</t>
  </si>
  <si>
    <t>hod</t>
  </si>
  <si>
    <t>1581434275</t>
  </si>
  <si>
    <t>045303000</t>
  </si>
  <si>
    <t xml:space="preserve">Koordinační činnost </t>
  </si>
  <si>
    <t>431732857</t>
  </si>
  <si>
    <t>070001000</t>
  </si>
  <si>
    <t>Provozní vlivy</t>
  </si>
  <si>
    <t>237679251</t>
  </si>
  <si>
    <t>Poznámka k položce:_x000D_
Náklady na opatření proti poškození cizího majetku a vnitřních prostor stavby, součinnost s vlastníky stavbou dotčených prostor</t>
  </si>
  <si>
    <t>090001000</t>
  </si>
  <si>
    <t>Ostatní náklady</t>
  </si>
  <si>
    <t>1011877025</t>
  </si>
  <si>
    <t>Poznámka k položce:_x000D_
Náklady spojené s dodávkou energie, opatření na dodržování technologických předpisů, ochrana sousedních pozemků nebo budov</t>
  </si>
  <si>
    <t>090001001R</t>
  </si>
  <si>
    <t>Zamezení prašnosti a zvýšený úklid při etapizaci prací - dočasné předstěny a každodenní úklid prostor dotčených stavbou</t>
  </si>
  <si>
    <t>-380050289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</si>
</sst>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5"/>
  <sheetViews>
    <sheetView showGridLines="0" tabSelected="1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23" t="s">
        <v>5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07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20"/>
      <c r="BE5" s="20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09" t="s">
        <v>17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20"/>
      <c r="BE6" s="205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5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194"/>
      <c r="AR8" s="20"/>
      <c r="BE8" s="205"/>
      <c r="BS8" s="17" t="s">
        <v>6</v>
      </c>
    </row>
    <row r="9" spans="1:74" ht="14.45" customHeight="1">
      <c r="B9" s="20"/>
      <c r="AR9" s="20"/>
      <c r="BE9" s="205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05"/>
      <c r="BS10" s="17" t="s">
        <v>6</v>
      </c>
    </row>
    <row r="11" spans="1:74" ht="18.399999999999999" customHeight="1">
      <c r="B11" s="20"/>
      <c r="E11" s="25" t="s">
        <v>21</v>
      </c>
      <c r="AK11" s="27" t="s">
        <v>25</v>
      </c>
      <c r="AN11" s="25" t="s">
        <v>1</v>
      </c>
      <c r="AR11" s="20"/>
      <c r="BE11" s="205"/>
      <c r="BS11" s="17" t="s">
        <v>6</v>
      </c>
    </row>
    <row r="12" spans="1:74" ht="6.95" customHeight="1">
      <c r="B12" s="20"/>
      <c r="AR12" s="20"/>
      <c r="BE12" s="205"/>
      <c r="BS12" s="17" t="s">
        <v>6</v>
      </c>
    </row>
    <row r="13" spans="1:74" ht="12" customHeight="1">
      <c r="B13" s="20"/>
      <c r="D13" s="27" t="s">
        <v>26</v>
      </c>
      <c r="AK13" s="27" t="s">
        <v>24</v>
      </c>
      <c r="AN13" s="29" t="s">
        <v>27</v>
      </c>
      <c r="AR13" s="20"/>
      <c r="BE13" s="205"/>
      <c r="BS13" s="17" t="s">
        <v>6</v>
      </c>
    </row>
    <row r="14" spans="1:74" ht="12.75">
      <c r="B14" s="20"/>
      <c r="E14" s="210" t="s">
        <v>27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7" t="s">
        <v>25</v>
      </c>
      <c r="AN14" s="29" t="s">
        <v>27</v>
      </c>
      <c r="AR14" s="20"/>
      <c r="BE14" s="205"/>
      <c r="BS14" s="17" t="s">
        <v>6</v>
      </c>
    </row>
    <row r="15" spans="1:74" ht="6.95" customHeight="1">
      <c r="B15" s="20"/>
      <c r="AR15" s="20"/>
      <c r="BE15" s="205"/>
      <c r="BS15" s="17" t="s">
        <v>3</v>
      </c>
    </row>
    <row r="16" spans="1:74" ht="12" customHeight="1">
      <c r="B16" s="20"/>
      <c r="D16" s="27" t="s">
        <v>28</v>
      </c>
      <c r="AK16" s="27" t="s">
        <v>24</v>
      </c>
      <c r="AN16" s="25" t="s">
        <v>1</v>
      </c>
      <c r="AR16" s="20"/>
      <c r="BE16" s="205"/>
      <c r="BS16" s="17" t="s">
        <v>3</v>
      </c>
    </row>
    <row r="17" spans="2:71" ht="18.399999999999999" customHeight="1">
      <c r="B17" s="20"/>
      <c r="E17" s="25" t="s">
        <v>21</v>
      </c>
      <c r="AK17" s="27" t="s">
        <v>25</v>
      </c>
      <c r="AN17" s="25" t="s">
        <v>1</v>
      </c>
      <c r="AR17" s="20"/>
      <c r="BE17" s="205"/>
      <c r="BS17" s="17" t="s">
        <v>29</v>
      </c>
    </row>
    <row r="18" spans="2:71" ht="6.95" customHeight="1">
      <c r="B18" s="20"/>
      <c r="AR18" s="20"/>
      <c r="BE18" s="205"/>
      <c r="BS18" s="17" t="s">
        <v>6</v>
      </c>
    </row>
    <row r="19" spans="2:71" ht="12" customHeight="1">
      <c r="B19" s="20"/>
      <c r="D19" s="27" t="s">
        <v>30</v>
      </c>
      <c r="AK19" s="27" t="s">
        <v>24</v>
      </c>
      <c r="AN19" s="25" t="s">
        <v>1</v>
      </c>
      <c r="AR19" s="20"/>
      <c r="BE19" s="205"/>
      <c r="BS19" s="17" t="s">
        <v>6</v>
      </c>
    </row>
    <row r="20" spans="2:71" ht="18.399999999999999" customHeight="1">
      <c r="B20" s="20"/>
      <c r="E20" s="25" t="s">
        <v>21</v>
      </c>
      <c r="AK20" s="27" t="s">
        <v>25</v>
      </c>
      <c r="AN20" s="25" t="s">
        <v>1</v>
      </c>
      <c r="AR20" s="20"/>
      <c r="BE20" s="205"/>
      <c r="BS20" s="17" t="s">
        <v>29</v>
      </c>
    </row>
    <row r="21" spans="2:71" ht="6.95" customHeight="1">
      <c r="B21" s="20"/>
      <c r="AR21" s="20"/>
      <c r="BE21" s="205"/>
    </row>
    <row r="22" spans="2:71" ht="12" customHeight="1">
      <c r="B22" s="20"/>
      <c r="D22" s="27" t="s">
        <v>31</v>
      </c>
      <c r="AR22" s="20"/>
      <c r="BE22" s="205"/>
    </row>
    <row r="23" spans="2:71" ht="16.5" customHeight="1">
      <c r="B23" s="20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20"/>
      <c r="BE23" s="205"/>
    </row>
    <row r="24" spans="2:71" ht="6.95" customHeight="1">
      <c r="B24" s="20"/>
      <c r="AR24" s="20"/>
      <c r="BE24" s="20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5"/>
    </row>
    <row r="26" spans="2:71" s="1" customFormat="1" ht="25.9" customHeight="1">
      <c r="B26" s="32"/>
      <c r="D26" s="33" t="s">
        <v>32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3">
        <f>ROUND(AG94,2)</f>
        <v>0</v>
      </c>
      <c r="AL26" s="214"/>
      <c r="AM26" s="214"/>
      <c r="AN26" s="214"/>
      <c r="AO26" s="214"/>
      <c r="AR26" s="32"/>
      <c r="BE26" s="205"/>
    </row>
    <row r="27" spans="2:71" s="1" customFormat="1" ht="6.95" customHeight="1">
      <c r="B27" s="32"/>
      <c r="AR27" s="32"/>
      <c r="BE27" s="205"/>
    </row>
    <row r="28" spans="2:71" s="1" customFormat="1" ht="12.75">
      <c r="B28" s="32"/>
      <c r="L28" s="215" t="s">
        <v>33</v>
      </c>
      <c r="M28" s="215"/>
      <c r="N28" s="215"/>
      <c r="O28" s="215"/>
      <c r="P28" s="215"/>
      <c r="W28" s="215" t="s">
        <v>34</v>
      </c>
      <c r="X28" s="215"/>
      <c r="Y28" s="215"/>
      <c r="Z28" s="215"/>
      <c r="AA28" s="215"/>
      <c r="AB28" s="215"/>
      <c r="AC28" s="215"/>
      <c r="AD28" s="215"/>
      <c r="AE28" s="215"/>
      <c r="AK28" s="215" t="s">
        <v>35</v>
      </c>
      <c r="AL28" s="215"/>
      <c r="AM28" s="215"/>
      <c r="AN28" s="215"/>
      <c r="AO28" s="215"/>
      <c r="AR28" s="32"/>
      <c r="BE28" s="205"/>
    </row>
    <row r="29" spans="2:71" s="2" customFormat="1" ht="14.45" customHeight="1">
      <c r="B29" s="36"/>
      <c r="D29" s="27" t="s">
        <v>36</v>
      </c>
      <c r="F29" s="27" t="s">
        <v>37</v>
      </c>
      <c r="L29" s="218">
        <v>0.21</v>
      </c>
      <c r="M29" s="217"/>
      <c r="N29" s="217"/>
      <c r="O29" s="217"/>
      <c r="P29" s="217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ROUND(AV94, 2)</f>
        <v>0</v>
      </c>
      <c r="AL29" s="217"/>
      <c r="AM29" s="217"/>
      <c r="AN29" s="217"/>
      <c r="AO29" s="217"/>
      <c r="AR29" s="36"/>
      <c r="BE29" s="206"/>
    </row>
    <row r="30" spans="2:71" s="2" customFormat="1" ht="14.45" customHeight="1">
      <c r="B30" s="36"/>
      <c r="F30" s="27" t="s">
        <v>38</v>
      </c>
      <c r="L30" s="218">
        <v>0.15</v>
      </c>
      <c r="M30" s="217"/>
      <c r="N30" s="217"/>
      <c r="O30" s="217"/>
      <c r="P30" s="217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ROUND(AW94, 2)</f>
        <v>0</v>
      </c>
      <c r="AL30" s="217"/>
      <c r="AM30" s="217"/>
      <c r="AN30" s="217"/>
      <c r="AO30" s="217"/>
      <c r="AR30" s="36"/>
      <c r="BE30" s="206"/>
    </row>
    <row r="31" spans="2:71" s="2" customFormat="1" ht="14.45" hidden="1" customHeight="1">
      <c r="B31" s="36"/>
      <c r="F31" s="27" t="s">
        <v>39</v>
      </c>
      <c r="L31" s="218">
        <v>0.21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6"/>
      <c r="BE31" s="206"/>
    </row>
    <row r="32" spans="2:71" s="2" customFormat="1" ht="14.45" hidden="1" customHeight="1">
      <c r="B32" s="36"/>
      <c r="F32" s="27" t="s">
        <v>40</v>
      </c>
      <c r="L32" s="218">
        <v>0.15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6"/>
      <c r="BE32" s="206"/>
    </row>
    <row r="33" spans="2:57" s="2" customFormat="1" ht="14.45" hidden="1" customHeight="1">
      <c r="B33" s="36"/>
      <c r="F33" s="27" t="s">
        <v>41</v>
      </c>
      <c r="L33" s="218">
        <v>0</v>
      </c>
      <c r="M33" s="217"/>
      <c r="N33" s="217"/>
      <c r="O33" s="217"/>
      <c r="P33" s="217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36"/>
      <c r="BE33" s="206"/>
    </row>
    <row r="34" spans="2:57" s="1" customFormat="1" ht="6.95" customHeight="1">
      <c r="B34" s="32"/>
      <c r="AR34" s="32"/>
      <c r="BE34" s="205"/>
    </row>
    <row r="35" spans="2:57" s="1" customFormat="1" ht="25.9" customHeight="1">
      <c r="B35" s="32"/>
      <c r="C35" s="37"/>
      <c r="D35" s="38" t="s">
        <v>42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43</v>
      </c>
      <c r="U35" s="39"/>
      <c r="V35" s="39"/>
      <c r="W35" s="39"/>
      <c r="X35" s="222" t="s">
        <v>44</v>
      </c>
      <c r="Y35" s="220"/>
      <c r="Z35" s="220"/>
      <c r="AA35" s="220"/>
      <c r="AB35" s="220"/>
      <c r="AC35" s="39"/>
      <c r="AD35" s="39"/>
      <c r="AE35" s="39"/>
      <c r="AF35" s="39"/>
      <c r="AG35" s="39"/>
      <c r="AH35" s="39"/>
      <c r="AI35" s="39"/>
      <c r="AJ35" s="39"/>
      <c r="AK35" s="219">
        <f>SUM(AK26:AK33)</f>
        <v>0</v>
      </c>
      <c r="AL35" s="220"/>
      <c r="AM35" s="220"/>
      <c r="AN35" s="220"/>
      <c r="AO35" s="221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46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47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48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47</v>
      </c>
      <c r="AI60" s="34"/>
      <c r="AJ60" s="34"/>
      <c r="AK60" s="34"/>
      <c r="AL60" s="34"/>
      <c r="AM60" s="43" t="s">
        <v>48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49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50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47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48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47</v>
      </c>
      <c r="AI75" s="34"/>
      <c r="AJ75" s="34"/>
      <c r="AK75" s="34"/>
      <c r="AL75" s="34"/>
      <c r="AM75" s="43" t="s">
        <v>48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51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20062022R</v>
      </c>
      <c r="AR84" s="48"/>
    </row>
    <row r="85" spans="1:91" s="4" customFormat="1" ht="36.950000000000003" customHeight="1">
      <c r="B85" s="49"/>
      <c r="C85" s="50" t="s">
        <v>16</v>
      </c>
      <c r="L85" s="198" t="str">
        <f>K6</f>
        <v>Rekonstrukce ubytovacího zázemí pavilon A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25" t="str">
        <f>IF(AN8= "","",AN8)</f>
        <v/>
      </c>
      <c r="AN87" s="225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23</v>
      </c>
      <c r="L89" s="3" t="str">
        <f>IF(E11= "","",E11)</f>
        <v xml:space="preserve"> </v>
      </c>
      <c r="AI89" s="27" t="s">
        <v>28</v>
      </c>
      <c r="AM89" s="226" t="str">
        <f>IF(E17="","",E17)</f>
        <v xml:space="preserve"> </v>
      </c>
      <c r="AN89" s="227"/>
      <c r="AO89" s="227"/>
      <c r="AP89" s="227"/>
      <c r="AR89" s="32"/>
      <c r="AS89" s="229" t="s">
        <v>52</v>
      </c>
      <c r="AT89" s="230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26</v>
      </c>
      <c r="L90" s="3" t="str">
        <f>IF(E14= "Vyplň údaj","",E14)</f>
        <v/>
      </c>
      <c r="AI90" s="27" t="s">
        <v>30</v>
      </c>
      <c r="AM90" s="226" t="str">
        <f>IF(E20="","",E20)</f>
        <v xml:space="preserve"> </v>
      </c>
      <c r="AN90" s="227"/>
      <c r="AO90" s="227"/>
      <c r="AP90" s="227"/>
      <c r="AR90" s="32"/>
      <c r="AS90" s="231"/>
      <c r="AT90" s="232"/>
      <c r="BD90" s="56"/>
    </row>
    <row r="91" spans="1:91" s="1" customFormat="1" ht="10.9" customHeight="1">
      <c r="B91" s="32"/>
      <c r="AR91" s="32"/>
      <c r="AS91" s="231"/>
      <c r="AT91" s="232"/>
      <c r="BD91" s="56"/>
    </row>
    <row r="92" spans="1:91" s="1" customFormat="1" ht="29.25" customHeight="1">
      <c r="B92" s="32"/>
      <c r="C92" s="196" t="s">
        <v>53</v>
      </c>
      <c r="D92" s="197"/>
      <c r="E92" s="197"/>
      <c r="F92" s="197"/>
      <c r="G92" s="197"/>
      <c r="H92" s="57"/>
      <c r="I92" s="203" t="s">
        <v>54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224" t="s">
        <v>55</v>
      </c>
      <c r="AH92" s="197"/>
      <c r="AI92" s="197"/>
      <c r="AJ92" s="197"/>
      <c r="AK92" s="197"/>
      <c r="AL92" s="197"/>
      <c r="AM92" s="197"/>
      <c r="AN92" s="203" t="s">
        <v>56</v>
      </c>
      <c r="AO92" s="197"/>
      <c r="AP92" s="228"/>
      <c r="AQ92" s="58" t="s">
        <v>57</v>
      </c>
      <c r="AR92" s="32"/>
      <c r="AS92" s="59" t="s">
        <v>58</v>
      </c>
      <c r="AT92" s="60" t="s">
        <v>59</v>
      </c>
      <c r="AU92" s="60" t="s">
        <v>60</v>
      </c>
      <c r="AV92" s="60" t="s">
        <v>61</v>
      </c>
      <c r="AW92" s="60" t="s">
        <v>62</v>
      </c>
      <c r="AX92" s="60" t="s">
        <v>63</v>
      </c>
      <c r="AY92" s="60" t="s">
        <v>64</v>
      </c>
      <c r="AZ92" s="60" t="s">
        <v>65</v>
      </c>
      <c r="BA92" s="60" t="s">
        <v>66</v>
      </c>
      <c r="BB92" s="60" t="s">
        <v>67</v>
      </c>
      <c r="BC92" s="60" t="s">
        <v>68</v>
      </c>
      <c r="BD92" s="61" t="s">
        <v>69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70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0">
        <f>ROUND(SUM(AG95:AG113),2)</f>
        <v>0</v>
      </c>
      <c r="AH94" s="200"/>
      <c r="AI94" s="200"/>
      <c r="AJ94" s="200"/>
      <c r="AK94" s="200"/>
      <c r="AL94" s="200"/>
      <c r="AM94" s="200"/>
      <c r="AN94" s="233">
        <f t="shared" ref="AN94:AN113" si="0">SUM(AG94,AT94)</f>
        <v>0</v>
      </c>
      <c r="AO94" s="233"/>
      <c r="AP94" s="233"/>
      <c r="AQ94" s="67" t="s">
        <v>1</v>
      </c>
      <c r="AR94" s="63"/>
      <c r="AS94" s="68">
        <f>ROUND(SUM(AS95:AS113),2)</f>
        <v>0</v>
      </c>
      <c r="AT94" s="69">
        <f t="shared" ref="AT94:AT113" si="1">ROUND(SUM(AV94:AW94),2)</f>
        <v>0</v>
      </c>
      <c r="AU94" s="70">
        <f>ROUND(SUM(AU95:AU113),5)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ROUND(SUM(AZ95:AZ113),2)</f>
        <v>0</v>
      </c>
      <c r="BA94" s="69">
        <f>ROUND(SUM(BA95:BA113),2)</f>
        <v>0</v>
      </c>
      <c r="BB94" s="69">
        <f>ROUND(SUM(BB95:BB113),2)</f>
        <v>0</v>
      </c>
      <c r="BC94" s="69">
        <f>ROUND(SUM(BC95:BC113),2)</f>
        <v>0</v>
      </c>
      <c r="BD94" s="71">
        <f>ROUND(SUM(BD95:BD113),2)</f>
        <v>0</v>
      </c>
      <c r="BS94" s="72" t="s">
        <v>71</v>
      </c>
      <c r="BT94" s="72" t="s">
        <v>72</v>
      </c>
      <c r="BU94" s="73" t="s">
        <v>73</v>
      </c>
      <c r="BV94" s="72" t="s">
        <v>74</v>
      </c>
      <c r="BW94" s="72" t="s">
        <v>4</v>
      </c>
      <c r="BX94" s="72" t="s">
        <v>75</v>
      </c>
      <c r="CL94" s="72" t="s">
        <v>1</v>
      </c>
    </row>
    <row r="95" spans="1:91" s="6" customFormat="1" ht="16.5" customHeight="1">
      <c r="A95" s="74" t="s">
        <v>76</v>
      </c>
      <c r="B95" s="75"/>
      <c r="C95" s="76"/>
      <c r="D95" s="195" t="s">
        <v>77</v>
      </c>
      <c r="E95" s="195"/>
      <c r="F95" s="195"/>
      <c r="G95" s="195"/>
      <c r="H95" s="195"/>
      <c r="I95" s="77"/>
      <c r="J95" s="195" t="s">
        <v>78</v>
      </c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201">
        <f>'00 - Nové zázemí a m.č. 4...'!J30</f>
        <v>0</v>
      </c>
      <c r="AH95" s="202"/>
      <c r="AI95" s="202"/>
      <c r="AJ95" s="202"/>
      <c r="AK95" s="202"/>
      <c r="AL95" s="202"/>
      <c r="AM95" s="202"/>
      <c r="AN95" s="201">
        <f t="shared" si="0"/>
        <v>0</v>
      </c>
      <c r="AO95" s="202"/>
      <c r="AP95" s="202"/>
      <c r="AQ95" s="78" t="s">
        <v>79</v>
      </c>
      <c r="AR95" s="75"/>
      <c r="AS95" s="79">
        <v>0</v>
      </c>
      <c r="AT95" s="80">
        <f t="shared" si="1"/>
        <v>0</v>
      </c>
      <c r="AU95" s="81">
        <f>'00 - Nové zázemí a m.č. 4...'!P138</f>
        <v>0</v>
      </c>
      <c r="AV95" s="80">
        <f>'00 - Nové zázemí a m.č. 4...'!J33</f>
        <v>0</v>
      </c>
      <c r="AW95" s="80">
        <f>'00 - Nové zázemí a m.č. 4...'!J34</f>
        <v>0</v>
      </c>
      <c r="AX95" s="80">
        <f>'00 - Nové zázemí a m.č. 4...'!J35</f>
        <v>0</v>
      </c>
      <c r="AY95" s="80">
        <f>'00 - Nové zázemí a m.č. 4...'!J36</f>
        <v>0</v>
      </c>
      <c r="AZ95" s="80">
        <f>'00 - Nové zázemí a m.č. 4...'!F33</f>
        <v>0</v>
      </c>
      <c r="BA95" s="80">
        <f>'00 - Nové zázemí a m.č. 4...'!F34</f>
        <v>0</v>
      </c>
      <c r="BB95" s="80">
        <f>'00 - Nové zázemí a m.č. 4...'!F35</f>
        <v>0</v>
      </c>
      <c r="BC95" s="80">
        <f>'00 - Nové zázemí a m.č. 4...'!F36</f>
        <v>0</v>
      </c>
      <c r="BD95" s="82">
        <f>'00 - Nové zázemí a m.č. 4...'!F37</f>
        <v>0</v>
      </c>
      <c r="BT95" s="83" t="s">
        <v>80</v>
      </c>
      <c r="BV95" s="83" t="s">
        <v>74</v>
      </c>
      <c r="BW95" s="83" t="s">
        <v>81</v>
      </c>
      <c r="BX95" s="83" t="s">
        <v>4</v>
      </c>
      <c r="CL95" s="83" t="s">
        <v>1</v>
      </c>
      <c r="CM95" s="83" t="s">
        <v>82</v>
      </c>
    </row>
    <row r="96" spans="1:91" s="6" customFormat="1" ht="16.5" customHeight="1">
      <c r="A96" s="74" t="s">
        <v>76</v>
      </c>
      <c r="B96" s="75"/>
      <c r="C96" s="76"/>
      <c r="D96" s="195" t="s">
        <v>83</v>
      </c>
      <c r="E96" s="195"/>
      <c r="F96" s="195"/>
      <c r="G96" s="195"/>
      <c r="H96" s="195"/>
      <c r="I96" s="77"/>
      <c r="J96" s="195" t="s">
        <v>84</v>
      </c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201">
        <f>'01 - m.č.  423'!J30</f>
        <v>0</v>
      </c>
      <c r="AH96" s="202"/>
      <c r="AI96" s="202"/>
      <c r="AJ96" s="202"/>
      <c r="AK96" s="202"/>
      <c r="AL96" s="202"/>
      <c r="AM96" s="202"/>
      <c r="AN96" s="201">
        <f t="shared" si="0"/>
        <v>0</v>
      </c>
      <c r="AO96" s="202"/>
      <c r="AP96" s="202"/>
      <c r="AQ96" s="78" t="s">
        <v>79</v>
      </c>
      <c r="AR96" s="75"/>
      <c r="AS96" s="79">
        <v>0</v>
      </c>
      <c r="AT96" s="80">
        <f t="shared" si="1"/>
        <v>0</v>
      </c>
      <c r="AU96" s="81">
        <f>'01 - m.č.  423'!P133</f>
        <v>0</v>
      </c>
      <c r="AV96" s="80">
        <f>'01 - m.č.  423'!J33</f>
        <v>0</v>
      </c>
      <c r="AW96" s="80">
        <f>'01 - m.č.  423'!J34</f>
        <v>0</v>
      </c>
      <c r="AX96" s="80">
        <f>'01 - m.č.  423'!J35</f>
        <v>0</v>
      </c>
      <c r="AY96" s="80">
        <f>'01 - m.č.  423'!J36</f>
        <v>0</v>
      </c>
      <c r="AZ96" s="80">
        <f>'01 - m.č.  423'!F33</f>
        <v>0</v>
      </c>
      <c r="BA96" s="80">
        <f>'01 - m.č.  423'!F34</f>
        <v>0</v>
      </c>
      <c r="BB96" s="80">
        <f>'01 - m.č.  423'!F35</f>
        <v>0</v>
      </c>
      <c r="BC96" s="80">
        <f>'01 - m.č.  423'!F36</f>
        <v>0</v>
      </c>
      <c r="BD96" s="82">
        <f>'01 - m.č.  423'!F37</f>
        <v>0</v>
      </c>
      <c r="BT96" s="83" t="s">
        <v>80</v>
      </c>
      <c r="BV96" s="83" t="s">
        <v>74</v>
      </c>
      <c r="BW96" s="83" t="s">
        <v>85</v>
      </c>
      <c r="BX96" s="83" t="s">
        <v>4</v>
      </c>
      <c r="CL96" s="83" t="s">
        <v>1</v>
      </c>
      <c r="CM96" s="83" t="s">
        <v>82</v>
      </c>
    </row>
    <row r="97" spans="1:91" s="6" customFormat="1" ht="16.5" customHeight="1">
      <c r="A97" s="74" t="s">
        <v>76</v>
      </c>
      <c r="B97" s="75"/>
      <c r="C97" s="76"/>
      <c r="D97" s="195" t="s">
        <v>86</v>
      </c>
      <c r="E97" s="195"/>
      <c r="F97" s="195"/>
      <c r="G97" s="195"/>
      <c r="H97" s="195"/>
      <c r="I97" s="77"/>
      <c r="J97" s="195" t="s">
        <v>87</v>
      </c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201">
        <f>'02 - m.č.  424'!J30</f>
        <v>0</v>
      </c>
      <c r="AH97" s="202"/>
      <c r="AI97" s="202"/>
      <c r="AJ97" s="202"/>
      <c r="AK97" s="202"/>
      <c r="AL97" s="202"/>
      <c r="AM97" s="202"/>
      <c r="AN97" s="201">
        <f t="shared" si="0"/>
        <v>0</v>
      </c>
      <c r="AO97" s="202"/>
      <c r="AP97" s="202"/>
      <c r="AQ97" s="78" t="s">
        <v>79</v>
      </c>
      <c r="AR97" s="75"/>
      <c r="AS97" s="79">
        <v>0</v>
      </c>
      <c r="AT97" s="80">
        <f t="shared" si="1"/>
        <v>0</v>
      </c>
      <c r="AU97" s="81">
        <f>'02 - m.č.  424'!P133</f>
        <v>0</v>
      </c>
      <c r="AV97" s="80">
        <f>'02 - m.č.  424'!J33</f>
        <v>0</v>
      </c>
      <c r="AW97" s="80">
        <f>'02 - m.č.  424'!J34</f>
        <v>0</v>
      </c>
      <c r="AX97" s="80">
        <f>'02 - m.č.  424'!J35</f>
        <v>0</v>
      </c>
      <c r="AY97" s="80">
        <f>'02 - m.č.  424'!J36</f>
        <v>0</v>
      </c>
      <c r="AZ97" s="80">
        <f>'02 - m.č.  424'!F33</f>
        <v>0</v>
      </c>
      <c r="BA97" s="80">
        <f>'02 - m.č.  424'!F34</f>
        <v>0</v>
      </c>
      <c r="BB97" s="80">
        <f>'02 - m.č.  424'!F35</f>
        <v>0</v>
      </c>
      <c r="BC97" s="80">
        <f>'02 - m.č.  424'!F36</f>
        <v>0</v>
      </c>
      <c r="BD97" s="82">
        <f>'02 - m.č.  424'!F37</f>
        <v>0</v>
      </c>
      <c r="BT97" s="83" t="s">
        <v>80</v>
      </c>
      <c r="BV97" s="83" t="s">
        <v>74</v>
      </c>
      <c r="BW97" s="83" t="s">
        <v>88</v>
      </c>
      <c r="BX97" s="83" t="s">
        <v>4</v>
      </c>
      <c r="CL97" s="83" t="s">
        <v>1</v>
      </c>
      <c r="CM97" s="83" t="s">
        <v>82</v>
      </c>
    </row>
    <row r="98" spans="1:91" s="6" customFormat="1" ht="16.5" customHeight="1">
      <c r="A98" s="74" t="s">
        <v>76</v>
      </c>
      <c r="B98" s="75"/>
      <c r="C98" s="76"/>
      <c r="D98" s="195" t="s">
        <v>89</v>
      </c>
      <c r="E98" s="195"/>
      <c r="F98" s="195"/>
      <c r="G98" s="195"/>
      <c r="H98" s="195"/>
      <c r="I98" s="77"/>
      <c r="J98" s="195" t="s">
        <v>90</v>
      </c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201">
        <f>'03 - m.č.  425-427'!J30</f>
        <v>0</v>
      </c>
      <c r="AH98" s="202"/>
      <c r="AI98" s="202"/>
      <c r="AJ98" s="202"/>
      <c r="AK98" s="202"/>
      <c r="AL98" s="202"/>
      <c r="AM98" s="202"/>
      <c r="AN98" s="201">
        <f t="shared" si="0"/>
        <v>0</v>
      </c>
      <c r="AO98" s="202"/>
      <c r="AP98" s="202"/>
      <c r="AQ98" s="78" t="s">
        <v>79</v>
      </c>
      <c r="AR98" s="75"/>
      <c r="AS98" s="79">
        <v>0</v>
      </c>
      <c r="AT98" s="80">
        <f t="shared" si="1"/>
        <v>0</v>
      </c>
      <c r="AU98" s="81">
        <f>'03 - m.č.  425-427'!P138</f>
        <v>0</v>
      </c>
      <c r="AV98" s="80">
        <f>'03 - m.č.  425-427'!J33</f>
        <v>0</v>
      </c>
      <c r="AW98" s="80">
        <f>'03 - m.č.  425-427'!J34</f>
        <v>0</v>
      </c>
      <c r="AX98" s="80">
        <f>'03 - m.č.  425-427'!J35</f>
        <v>0</v>
      </c>
      <c r="AY98" s="80">
        <f>'03 - m.č.  425-427'!J36</f>
        <v>0</v>
      </c>
      <c r="AZ98" s="80">
        <f>'03 - m.č.  425-427'!F33</f>
        <v>0</v>
      </c>
      <c r="BA98" s="80">
        <f>'03 - m.č.  425-427'!F34</f>
        <v>0</v>
      </c>
      <c r="BB98" s="80">
        <f>'03 - m.č.  425-427'!F35</f>
        <v>0</v>
      </c>
      <c r="BC98" s="80">
        <f>'03 - m.č.  425-427'!F36</f>
        <v>0</v>
      </c>
      <c r="BD98" s="82">
        <f>'03 - m.č.  425-427'!F37</f>
        <v>0</v>
      </c>
      <c r="BT98" s="83" t="s">
        <v>80</v>
      </c>
      <c r="BV98" s="83" t="s">
        <v>74</v>
      </c>
      <c r="BW98" s="83" t="s">
        <v>91</v>
      </c>
      <c r="BX98" s="83" t="s">
        <v>4</v>
      </c>
      <c r="CL98" s="83" t="s">
        <v>1</v>
      </c>
      <c r="CM98" s="83" t="s">
        <v>82</v>
      </c>
    </row>
    <row r="99" spans="1:91" s="6" customFormat="1" ht="16.5" customHeight="1">
      <c r="A99" s="74" t="s">
        <v>76</v>
      </c>
      <c r="B99" s="75"/>
      <c r="C99" s="76"/>
      <c r="D99" s="195" t="s">
        <v>92</v>
      </c>
      <c r="E99" s="195"/>
      <c r="F99" s="195"/>
      <c r="G99" s="195"/>
      <c r="H99" s="195"/>
      <c r="I99" s="77"/>
      <c r="J99" s="195" t="s">
        <v>93</v>
      </c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201">
        <f>'04 - m.č. 428-430'!J30</f>
        <v>0</v>
      </c>
      <c r="AH99" s="202"/>
      <c r="AI99" s="202"/>
      <c r="AJ99" s="202"/>
      <c r="AK99" s="202"/>
      <c r="AL99" s="202"/>
      <c r="AM99" s="202"/>
      <c r="AN99" s="201">
        <f t="shared" si="0"/>
        <v>0</v>
      </c>
      <c r="AO99" s="202"/>
      <c r="AP99" s="202"/>
      <c r="AQ99" s="78" t="s">
        <v>79</v>
      </c>
      <c r="AR99" s="75"/>
      <c r="AS99" s="79">
        <v>0</v>
      </c>
      <c r="AT99" s="80">
        <f t="shared" si="1"/>
        <v>0</v>
      </c>
      <c r="AU99" s="81">
        <f>'04 - m.č. 428-430'!P138</f>
        <v>0</v>
      </c>
      <c r="AV99" s="80">
        <f>'04 - m.č. 428-430'!J33</f>
        <v>0</v>
      </c>
      <c r="AW99" s="80">
        <f>'04 - m.č. 428-430'!J34</f>
        <v>0</v>
      </c>
      <c r="AX99" s="80">
        <f>'04 - m.č. 428-430'!J35</f>
        <v>0</v>
      </c>
      <c r="AY99" s="80">
        <f>'04 - m.č. 428-430'!J36</f>
        <v>0</v>
      </c>
      <c r="AZ99" s="80">
        <f>'04 - m.č. 428-430'!F33</f>
        <v>0</v>
      </c>
      <c r="BA99" s="80">
        <f>'04 - m.č. 428-430'!F34</f>
        <v>0</v>
      </c>
      <c r="BB99" s="80">
        <f>'04 - m.č. 428-430'!F35</f>
        <v>0</v>
      </c>
      <c r="BC99" s="80">
        <f>'04 - m.č. 428-430'!F36</f>
        <v>0</v>
      </c>
      <c r="BD99" s="82">
        <f>'04 - m.č. 428-430'!F37</f>
        <v>0</v>
      </c>
      <c r="BT99" s="83" t="s">
        <v>80</v>
      </c>
      <c r="BV99" s="83" t="s">
        <v>74</v>
      </c>
      <c r="BW99" s="83" t="s">
        <v>94</v>
      </c>
      <c r="BX99" s="83" t="s">
        <v>4</v>
      </c>
      <c r="CL99" s="83" t="s">
        <v>1</v>
      </c>
      <c r="CM99" s="83" t="s">
        <v>82</v>
      </c>
    </row>
    <row r="100" spans="1:91" s="6" customFormat="1" ht="16.5" customHeight="1">
      <c r="A100" s="74" t="s">
        <v>76</v>
      </c>
      <c r="B100" s="75"/>
      <c r="C100" s="76"/>
      <c r="D100" s="195" t="s">
        <v>95</v>
      </c>
      <c r="E100" s="195"/>
      <c r="F100" s="195"/>
      <c r="G100" s="195"/>
      <c r="H100" s="195"/>
      <c r="I100" s="77"/>
      <c r="J100" s="195" t="s">
        <v>96</v>
      </c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201">
        <f>'05 - m.č. 401-404'!J30</f>
        <v>0</v>
      </c>
      <c r="AH100" s="202"/>
      <c r="AI100" s="202"/>
      <c r="AJ100" s="202"/>
      <c r="AK100" s="202"/>
      <c r="AL100" s="202"/>
      <c r="AM100" s="202"/>
      <c r="AN100" s="201">
        <f t="shared" si="0"/>
        <v>0</v>
      </c>
      <c r="AO100" s="202"/>
      <c r="AP100" s="202"/>
      <c r="AQ100" s="78" t="s">
        <v>79</v>
      </c>
      <c r="AR100" s="75"/>
      <c r="AS100" s="79">
        <v>0</v>
      </c>
      <c r="AT100" s="80">
        <f t="shared" si="1"/>
        <v>0</v>
      </c>
      <c r="AU100" s="81">
        <f>'05 - m.č. 401-404'!P138</f>
        <v>0</v>
      </c>
      <c r="AV100" s="80">
        <f>'05 - m.č. 401-404'!J33</f>
        <v>0</v>
      </c>
      <c r="AW100" s="80">
        <f>'05 - m.č. 401-404'!J34</f>
        <v>0</v>
      </c>
      <c r="AX100" s="80">
        <f>'05 - m.č. 401-404'!J35</f>
        <v>0</v>
      </c>
      <c r="AY100" s="80">
        <f>'05 - m.č. 401-404'!J36</f>
        <v>0</v>
      </c>
      <c r="AZ100" s="80">
        <f>'05 - m.č. 401-404'!F33</f>
        <v>0</v>
      </c>
      <c r="BA100" s="80">
        <f>'05 - m.č. 401-404'!F34</f>
        <v>0</v>
      </c>
      <c r="BB100" s="80">
        <f>'05 - m.č. 401-404'!F35</f>
        <v>0</v>
      </c>
      <c r="BC100" s="80">
        <f>'05 - m.č. 401-404'!F36</f>
        <v>0</v>
      </c>
      <c r="BD100" s="82">
        <f>'05 - m.č. 401-404'!F37</f>
        <v>0</v>
      </c>
      <c r="BT100" s="83" t="s">
        <v>80</v>
      </c>
      <c r="BV100" s="83" t="s">
        <v>74</v>
      </c>
      <c r="BW100" s="83" t="s">
        <v>97</v>
      </c>
      <c r="BX100" s="83" t="s">
        <v>4</v>
      </c>
      <c r="CL100" s="83" t="s">
        <v>1</v>
      </c>
      <c r="CM100" s="83" t="s">
        <v>82</v>
      </c>
    </row>
    <row r="101" spans="1:91" s="6" customFormat="1" ht="16.5" customHeight="1">
      <c r="A101" s="74" t="s">
        <v>76</v>
      </c>
      <c r="B101" s="75"/>
      <c r="C101" s="76"/>
      <c r="D101" s="195" t="s">
        <v>98</v>
      </c>
      <c r="E101" s="195"/>
      <c r="F101" s="195"/>
      <c r="G101" s="195"/>
      <c r="H101" s="195"/>
      <c r="I101" s="77"/>
      <c r="J101" s="195" t="s">
        <v>99</v>
      </c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201">
        <f>'06 - m.č. 405'!J30</f>
        <v>0</v>
      </c>
      <c r="AH101" s="202"/>
      <c r="AI101" s="202"/>
      <c r="AJ101" s="202"/>
      <c r="AK101" s="202"/>
      <c r="AL101" s="202"/>
      <c r="AM101" s="202"/>
      <c r="AN101" s="201">
        <f t="shared" si="0"/>
        <v>0</v>
      </c>
      <c r="AO101" s="202"/>
      <c r="AP101" s="202"/>
      <c r="AQ101" s="78" t="s">
        <v>79</v>
      </c>
      <c r="AR101" s="75"/>
      <c r="AS101" s="79">
        <v>0</v>
      </c>
      <c r="AT101" s="80">
        <f t="shared" si="1"/>
        <v>0</v>
      </c>
      <c r="AU101" s="81">
        <f>'06 - m.č. 405'!P133</f>
        <v>0</v>
      </c>
      <c r="AV101" s="80">
        <f>'06 - m.č. 405'!J33</f>
        <v>0</v>
      </c>
      <c r="AW101" s="80">
        <f>'06 - m.č. 405'!J34</f>
        <v>0</v>
      </c>
      <c r="AX101" s="80">
        <f>'06 - m.č. 405'!J35</f>
        <v>0</v>
      </c>
      <c r="AY101" s="80">
        <f>'06 - m.č. 405'!J36</f>
        <v>0</v>
      </c>
      <c r="AZ101" s="80">
        <f>'06 - m.č. 405'!F33</f>
        <v>0</v>
      </c>
      <c r="BA101" s="80">
        <f>'06 - m.č. 405'!F34</f>
        <v>0</v>
      </c>
      <c r="BB101" s="80">
        <f>'06 - m.č. 405'!F35</f>
        <v>0</v>
      </c>
      <c r="BC101" s="80">
        <f>'06 - m.č. 405'!F36</f>
        <v>0</v>
      </c>
      <c r="BD101" s="82">
        <f>'06 - m.č. 405'!F37</f>
        <v>0</v>
      </c>
      <c r="BT101" s="83" t="s">
        <v>80</v>
      </c>
      <c r="BV101" s="83" t="s">
        <v>74</v>
      </c>
      <c r="BW101" s="83" t="s">
        <v>100</v>
      </c>
      <c r="BX101" s="83" t="s">
        <v>4</v>
      </c>
      <c r="CL101" s="83" t="s">
        <v>1</v>
      </c>
      <c r="CM101" s="83" t="s">
        <v>82</v>
      </c>
    </row>
    <row r="102" spans="1:91" s="6" customFormat="1" ht="16.5" customHeight="1">
      <c r="A102" s="74" t="s">
        <v>76</v>
      </c>
      <c r="B102" s="75"/>
      <c r="C102" s="76"/>
      <c r="D102" s="195" t="s">
        <v>101</v>
      </c>
      <c r="E102" s="195"/>
      <c r="F102" s="195"/>
      <c r="G102" s="195"/>
      <c r="H102" s="195"/>
      <c r="I102" s="77"/>
      <c r="J102" s="195" t="s">
        <v>102</v>
      </c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201">
        <f>'07 - m.č. 406'!J30</f>
        <v>0</v>
      </c>
      <c r="AH102" s="202"/>
      <c r="AI102" s="202"/>
      <c r="AJ102" s="202"/>
      <c r="AK102" s="202"/>
      <c r="AL102" s="202"/>
      <c r="AM102" s="202"/>
      <c r="AN102" s="201">
        <f t="shared" si="0"/>
        <v>0</v>
      </c>
      <c r="AO102" s="202"/>
      <c r="AP102" s="202"/>
      <c r="AQ102" s="78" t="s">
        <v>79</v>
      </c>
      <c r="AR102" s="75"/>
      <c r="AS102" s="79">
        <v>0</v>
      </c>
      <c r="AT102" s="80">
        <f t="shared" si="1"/>
        <v>0</v>
      </c>
      <c r="AU102" s="81">
        <f>'07 - m.č. 406'!P133</f>
        <v>0</v>
      </c>
      <c r="AV102" s="80">
        <f>'07 - m.č. 406'!J33</f>
        <v>0</v>
      </c>
      <c r="AW102" s="80">
        <f>'07 - m.č. 406'!J34</f>
        <v>0</v>
      </c>
      <c r="AX102" s="80">
        <f>'07 - m.č. 406'!J35</f>
        <v>0</v>
      </c>
      <c r="AY102" s="80">
        <f>'07 - m.č. 406'!J36</f>
        <v>0</v>
      </c>
      <c r="AZ102" s="80">
        <f>'07 - m.č. 406'!F33</f>
        <v>0</v>
      </c>
      <c r="BA102" s="80">
        <f>'07 - m.č. 406'!F34</f>
        <v>0</v>
      </c>
      <c r="BB102" s="80">
        <f>'07 - m.č. 406'!F35</f>
        <v>0</v>
      </c>
      <c r="BC102" s="80">
        <f>'07 - m.č. 406'!F36</f>
        <v>0</v>
      </c>
      <c r="BD102" s="82">
        <f>'07 - m.č. 406'!F37</f>
        <v>0</v>
      </c>
      <c r="BT102" s="83" t="s">
        <v>80</v>
      </c>
      <c r="BV102" s="83" t="s">
        <v>74</v>
      </c>
      <c r="BW102" s="83" t="s">
        <v>103</v>
      </c>
      <c r="BX102" s="83" t="s">
        <v>4</v>
      </c>
      <c r="CL102" s="83" t="s">
        <v>1</v>
      </c>
      <c r="CM102" s="83" t="s">
        <v>82</v>
      </c>
    </row>
    <row r="103" spans="1:91" s="6" customFormat="1" ht="16.5" customHeight="1">
      <c r="A103" s="74" t="s">
        <v>76</v>
      </c>
      <c r="B103" s="75"/>
      <c r="C103" s="76"/>
      <c r="D103" s="195" t="s">
        <v>104</v>
      </c>
      <c r="E103" s="195"/>
      <c r="F103" s="195"/>
      <c r="G103" s="195"/>
      <c r="H103" s="195"/>
      <c r="I103" s="77"/>
      <c r="J103" s="195" t="s">
        <v>105</v>
      </c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201">
        <f>'08 - m.č. 412'!J30</f>
        <v>0</v>
      </c>
      <c r="AH103" s="202"/>
      <c r="AI103" s="202"/>
      <c r="AJ103" s="202"/>
      <c r="AK103" s="202"/>
      <c r="AL103" s="202"/>
      <c r="AM103" s="202"/>
      <c r="AN103" s="201">
        <f t="shared" si="0"/>
        <v>0</v>
      </c>
      <c r="AO103" s="202"/>
      <c r="AP103" s="202"/>
      <c r="AQ103" s="78" t="s">
        <v>79</v>
      </c>
      <c r="AR103" s="75"/>
      <c r="AS103" s="79">
        <v>0</v>
      </c>
      <c r="AT103" s="80">
        <f t="shared" si="1"/>
        <v>0</v>
      </c>
      <c r="AU103" s="81">
        <f>'08 - m.č. 412'!P133</f>
        <v>0</v>
      </c>
      <c r="AV103" s="80">
        <f>'08 - m.č. 412'!J33</f>
        <v>0</v>
      </c>
      <c r="AW103" s="80">
        <f>'08 - m.č. 412'!J34</f>
        <v>0</v>
      </c>
      <c r="AX103" s="80">
        <f>'08 - m.č. 412'!J35</f>
        <v>0</v>
      </c>
      <c r="AY103" s="80">
        <f>'08 - m.č. 412'!J36</f>
        <v>0</v>
      </c>
      <c r="AZ103" s="80">
        <f>'08 - m.č. 412'!F33</f>
        <v>0</v>
      </c>
      <c r="BA103" s="80">
        <f>'08 - m.č. 412'!F34</f>
        <v>0</v>
      </c>
      <c r="BB103" s="80">
        <f>'08 - m.č. 412'!F35</f>
        <v>0</v>
      </c>
      <c r="BC103" s="80">
        <f>'08 - m.č. 412'!F36</f>
        <v>0</v>
      </c>
      <c r="BD103" s="82">
        <f>'08 - m.č. 412'!F37</f>
        <v>0</v>
      </c>
      <c r="BT103" s="83" t="s">
        <v>80</v>
      </c>
      <c r="BV103" s="83" t="s">
        <v>74</v>
      </c>
      <c r="BW103" s="83" t="s">
        <v>106</v>
      </c>
      <c r="BX103" s="83" t="s">
        <v>4</v>
      </c>
      <c r="CL103" s="83" t="s">
        <v>1</v>
      </c>
      <c r="CM103" s="83" t="s">
        <v>82</v>
      </c>
    </row>
    <row r="104" spans="1:91" s="6" customFormat="1" ht="16.5" customHeight="1">
      <c r="A104" s="74" t="s">
        <v>76</v>
      </c>
      <c r="B104" s="75"/>
      <c r="C104" s="76"/>
      <c r="D104" s="195" t="s">
        <v>107</v>
      </c>
      <c r="E104" s="195"/>
      <c r="F104" s="195"/>
      <c r="G104" s="195"/>
      <c r="H104" s="195"/>
      <c r="I104" s="77"/>
      <c r="J104" s="195" t="s">
        <v>108</v>
      </c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201">
        <f>'09 - m.č. 413'!J30</f>
        <v>0</v>
      </c>
      <c r="AH104" s="202"/>
      <c r="AI104" s="202"/>
      <c r="AJ104" s="202"/>
      <c r="AK104" s="202"/>
      <c r="AL104" s="202"/>
      <c r="AM104" s="202"/>
      <c r="AN104" s="201">
        <f t="shared" si="0"/>
        <v>0</v>
      </c>
      <c r="AO104" s="202"/>
      <c r="AP104" s="202"/>
      <c r="AQ104" s="78" t="s">
        <v>79</v>
      </c>
      <c r="AR104" s="75"/>
      <c r="AS104" s="79">
        <v>0</v>
      </c>
      <c r="AT104" s="80">
        <f t="shared" si="1"/>
        <v>0</v>
      </c>
      <c r="AU104" s="81">
        <f>'09 - m.č. 413'!P136</f>
        <v>0</v>
      </c>
      <c r="AV104" s="80">
        <f>'09 - m.č. 413'!J33</f>
        <v>0</v>
      </c>
      <c r="AW104" s="80">
        <f>'09 - m.č. 413'!J34</f>
        <v>0</v>
      </c>
      <c r="AX104" s="80">
        <f>'09 - m.č. 413'!J35</f>
        <v>0</v>
      </c>
      <c r="AY104" s="80">
        <f>'09 - m.č. 413'!J36</f>
        <v>0</v>
      </c>
      <c r="AZ104" s="80">
        <f>'09 - m.č. 413'!F33</f>
        <v>0</v>
      </c>
      <c r="BA104" s="80">
        <f>'09 - m.č. 413'!F34</f>
        <v>0</v>
      </c>
      <c r="BB104" s="80">
        <f>'09 - m.č. 413'!F35</f>
        <v>0</v>
      </c>
      <c r="BC104" s="80">
        <f>'09 - m.č. 413'!F36</f>
        <v>0</v>
      </c>
      <c r="BD104" s="82">
        <f>'09 - m.č. 413'!F37</f>
        <v>0</v>
      </c>
      <c r="BT104" s="83" t="s">
        <v>80</v>
      </c>
      <c r="BV104" s="83" t="s">
        <v>74</v>
      </c>
      <c r="BW104" s="83" t="s">
        <v>109</v>
      </c>
      <c r="BX104" s="83" t="s">
        <v>4</v>
      </c>
      <c r="CL104" s="83" t="s">
        <v>1</v>
      </c>
      <c r="CM104" s="83" t="s">
        <v>82</v>
      </c>
    </row>
    <row r="105" spans="1:91" s="6" customFormat="1" ht="16.5" customHeight="1">
      <c r="A105" s="74" t="s">
        <v>76</v>
      </c>
      <c r="B105" s="75"/>
      <c r="C105" s="76"/>
      <c r="D105" s="195" t="s">
        <v>110</v>
      </c>
      <c r="E105" s="195"/>
      <c r="F105" s="195"/>
      <c r="G105" s="195"/>
      <c r="H105" s="195"/>
      <c r="I105" s="77"/>
      <c r="J105" s="195" t="s">
        <v>111</v>
      </c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201">
        <f>'10 - m.č. 416+417'!J30</f>
        <v>0</v>
      </c>
      <c r="AH105" s="202"/>
      <c r="AI105" s="202"/>
      <c r="AJ105" s="202"/>
      <c r="AK105" s="202"/>
      <c r="AL105" s="202"/>
      <c r="AM105" s="202"/>
      <c r="AN105" s="201">
        <f t="shared" si="0"/>
        <v>0</v>
      </c>
      <c r="AO105" s="202"/>
      <c r="AP105" s="202"/>
      <c r="AQ105" s="78" t="s">
        <v>79</v>
      </c>
      <c r="AR105" s="75"/>
      <c r="AS105" s="79">
        <v>0</v>
      </c>
      <c r="AT105" s="80">
        <f t="shared" si="1"/>
        <v>0</v>
      </c>
      <c r="AU105" s="81">
        <f>'10 - m.č. 416+417'!P138</f>
        <v>0</v>
      </c>
      <c r="AV105" s="80">
        <f>'10 - m.č. 416+417'!J33</f>
        <v>0</v>
      </c>
      <c r="AW105" s="80">
        <f>'10 - m.č. 416+417'!J34</f>
        <v>0</v>
      </c>
      <c r="AX105" s="80">
        <f>'10 - m.č. 416+417'!J35</f>
        <v>0</v>
      </c>
      <c r="AY105" s="80">
        <f>'10 - m.č. 416+417'!J36</f>
        <v>0</v>
      </c>
      <c r="AZ105" s="80">
        <f>'10 - m.č. 416+417'!F33</f>
        <v>0</v>
      </c>
      <c r="BA105" s="80">
        <f>'10 - m.č. 416+417'!F34</f>
        <v>0</v>
      </c>
      <c r="BB105" s="80">
        <f>'10 - m.č. 416+417'!F35</f>
        <v>0</v>
      </c>
      <c r="BC105" s="80">
        <f>'10 - m.č. 416+417'!F36</f>
        <v>0</v>
      </c>
      <c r="BD105" s="82">
        <f>'10 - m.č. 416+417'!F37</f>
        <v>0</v>
      </c>
      <c r="BT105" s="83" t="s">
        <v>80</v>
      </c>
      <c r="BV105" s="83" t="s">
        <v>74</v>
      </c>
      <c r="BW105" s="83" t="s">
        <v>112</v>
      </c>
      <c r="BX105" s="83" t="s">
        <v>4</v>
      </c>
      <c r="CL105" s="83" t="s">
        <v>1</v>
      </c>
      <c r="CM105" s="83" t="s">
        <v>82</v>
      </c>
    </row>
    <row r="106" spans="1:91" s="6" customFormat="1" ht="16.5" customHeight="1">
      <c r="A106" s="74" t="s">
        <v>76</v>
      </c>
      <c r="B106" s="75"/>
      <c r="C106" s="76"/>
      <c r="D106" s="195" t="s">
        <v>113</v>
      </c>
      <c r="E106" s="195"/>
      <c r="F106" s="195"/>
      <c r="G106" s="195"/>
      <c r="H106" s="195"/>
      <c r="I106" s="77"/>
      <c r="J106" s="195" t="s">
        <v>114</v>
      </c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201">
        <f>'11 - m.č. 407'!J30</f>
        <v>0</v>
      </c>
      <c r="AH106" s="202"/>
      <c r="AI106" s="202"/>
      <c r="AJ106" s="202"/>
      <c r="AK106" s="202"/>
      <c r="AL106" s="202"/>
      <c r="AM106" s="202"/>
      <c r="AN106" s="201">
        <f t="shared" si="0"/>
        <v>0</v>
      </c>
      <c r="AO106" s="202"/>
      <c r="AP106" s="202"/>
      <c r="AQ106" s="78" t="s">
        <v>79</v>
      </c>
      <c r="AR106" s="75"/>
      <c r="AS106" s="79">
        <v>0</v>
      </c>
      <c r="AT106" s="80">
        <f t="shared" si="1"/>
        <v>0</v>
      </c>
      <c r="AU106" s="81">
        <f>'11 - m.č. 407'!P132</f>
        <v>0</v>
      </c>
      <c r="AV106" s="80">
        <f>'11 - m.č. 407'!J33</f>
        <v>0</v>
      </c>
      <c r="AW106" s="80">
        <f>'11 - m.č. 407'!J34</f>
        <v>0</v>
      </c>
      <c r="AX106" s="80">
        <f>'11 - m.č. 407'!J35</f>
        <v>0</v>
      </c>
      <c r="AY106" s="80">
        <f>'11 - m.č. 407'!J36</f>
        <v>0</v>
      </c>
      <c r="AZ106" s="80">
        <f>'11 - m.č. 407'!F33</f>
        <v>0</v>
      </c>
      <c r="BA106" s="80">
        <f>'11 - m.č. 407'!F34</f>
        <v>0</v>
      </c>
      <c r="BB106" s="80">
        <f>'11 - m.č. 407'!F35</f>
        <v>0</v>
      </c>
      <c r="BC106" s="80">
        <f>'11 - m.č. 407'!F36</f>
        <v>0</v>
      </c>
      <c r="BD106" s="82">
        <f>'11 - m.č. 407'!F37</f>
        <v>0</v>
      </c>
      <c r="BT106" s="83" t="s">
        <v>80</v>
      </c>
      <c r="BV106" s="83" t="s">
        <v>74</v>
      </c>
      <c r="BW106" s="83" t="s">
        <v>115</v>
      </c>
      <c r="BX106" s="83" t="s">
        <v>4</v>
      </c>
      <c r="CL106" s="83" t="s">
        <v>1</v>
      </c>
      <c r="CM106" s="83" t="s">
        <v>82</v>
      </c>
    </row>
    <row r="107" spans="1:91" s="6" customFormat="1" ht="16.5" customHeight="1">
      <c r="A107" s="74" t="s">
        <v>76</v>
      </c>
      <c r="B107" s="75"/>
      <c r="C107" s="76"/>
      <c r="D107" s="195" t="s">
        <v>116</v>
      </c>
      <c r="E107" s="195"/>
      <c r="F107" s="195"/>
      <c r="G107" s="195"/>
      <c r="H107" s="195"/>
      <c r="I107" s="77"/>
      <c r="J107" s="195" t="s">
        <v>117</v>
      </c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201">
        <f>'12 - m.č. 408'!J30</f>
        <v>0</v>
      </c>
      <c r="AH107" s="202"/>
      <c r="AI107" s="202"/>
      <c r="AJ107" s="202"/>
      <c r="AK107" s="202"/>
      <c r="AL107" s="202"/>
      <c r="AM107" s="202"/>
      <c r="AN107" s="201">
        <f t="shared" si="0"/>
        <v>0</v>
      </c>
      <c r="AO107" s="202"/>
      <c r="AP107" s="202"/>
      <c r="AQ107" s="78" t="s">
        <v>79</v>
      </c>
      <c r="AR107" s="75"/>
      <c r="AS107" s="79">
        <v>0</v>
      </c>
      <c r="AT107" s="80">
        <f t="shared" si="1"/>
        <v>0</v>
      </c>
      <c r="AU107" s="81">
        <f>'12 - m.č. 408'!P132</f>
        <v>0</v>
      </c>
      <c r="AV107" s="80">
        <f>'12 - m.č. 408'!J33</f>
        <v>0</v>
      </c>
      <c r="AW107" s="80">
        <f>'12 - m.č. 408'!J34</f>
        <v>0</v>
      </c>
      <c r="AX107" s="80">
        <f>'12 - m.č. 408'!J35</f>
        <v>0</v>
      </c>
      <c r="AY107" s="80">
        <f>'12 - m.č. 408'!J36</f>
        <v>0</v>
      </c>
      <c r="AZ107" s="80">
        <f>'12 - m.č. 408'!F33</f>
        <v>0</v>
      </c>
      <c r="BA107" s="80">
        <f>'12 - m.č. 408'!F34</f>
        <v>0</v>
      </c>
      <c r="BB107" s="80">
        <f>'12 - m.č. 408'!F35</f>
        <v>0</v>
      </c>
      <c r="BC107" s="80">
        <f>'12 - m.č. 408'!F36</f>
        <v>0</v>
      </c>
      <c r="BD107" s="82">
        <f>'12 - m.č. 408'!F37</f>
        <v>0</v>
      </c>
      <c r="BT107" s="83" t="s">
        <v>80</v>
      </c>
      <c r="BV107" s="83" t="s">
        <v>74</v>
      </c>
      <c r="BW107" s="83" t="s">
        <v>118</v>
      </c>
      <c r="BX107" s="83" t="s">
        <v>4</v>
      </c>
      <c r="CL107" s="83" t="s">
        <v>1</v>
      </c>
      <c r="CM107" s="83" t="s">
        <v>82</v>
      </c>
    </row>
    <row r="108" spans="1:91" s="6" customFormat="1" ht="16.5" customHeight="1">
      <c r="A108" s="74" t="s">
        <v>76</v>
      </c>
      <c r="B108" s="75"/>
      <c r="C108" s="76"/>
      <c r="D108" s="195" t="s">
        <v>119</v>
      </c>
      <c r="E108" s="195"/>
      <c r="F108" s="195"/>
      <c r="G108" s="195"/>
      <c r="H108" s="195"/>
      <c r="I108" s="77"/>
      <c r="J108" s="195" t="s">
        <v>120</v>
      </c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201">
        <f>'13 - m.č. 409'!J30</f>
        <v>0</v>
      </c>
      <c r="AH108" s="202"/>
      <c r="AI108" s="202"/>
      <c r="AJ108" s="202"/>
      <c r="AK108" s="202"/>
      <c r="AL108" s="202"/>
      <c r="AM108" s="202"/>
      <c r="AN108" s="201">
        <f t="shared" si="0"/>
        <v>0</v>
      </c>
      <c r="AO108" s="202"/>
      <c r="AP108" s="202"/>
      <c r="AQ108" s="78" t="s">
        <v>79</v>
      </c>
      <c r="AR108" s="75"/>
      <c r="AS108" s="79">
        <v>0</v>
      </c>
      <c r="AT108" s="80">
        <f t="shared" si="1"/>
        <v>0</v>
      </c>
      <c r="AU108" s="81">
        <f>'13 - m.č. 409'!P132</f>
        <v>0</v>
      </c>
      <c r="AV108" s="80">
        <f>'13 - m.č. 409'!J33</f>
        <v>0</v>
      </c>
      <c r="AW108" s="80">
        <f>'13 - m.č. 409'!J34</f>
        <v>0</v>
      </c>
      <c r="AX108" s="80">
        <f>'13 - m.č. 409'!J35</f>
        <v>0</v>
      </c>
      <c r="AY108" s="80">
        <f>'13 - m.č. 409'!J36</f>
        <v>0</v>
      </c>
      <c r="AZ108" s="80">
        <f>'13 - m.č. 409'!F33</f>
        <v>0</v>
      </c>
      <c r="BA108" s="80">
        <f>'13 - m.č. 409'!F34</f>
        <v>0</v>
      </c>
      <c r="BB108" s="80">
        <f>'13 - m.č. 409'!F35</f>
        <v>0</v>
      </c>
      <c r="BC108" s="80">
        <f>'13 - m.č. 409'!F36</f>
        <v>0</v>
      </c>
      <c r="BD108" s="82">
        <f>'13 - m.č. 409'!F37</f>
        <v>0</v>
      </c>
      <c r="BT108" s="83" t="s">
        <v>80</v>
      </c>
      <c r="BV108" s="83" t="s">
        <v>74</v>
      </c>
      <c r="BW108" s="83" t="s">
        <v>121</v>
      </c>
      <c r="BX108" s="83" t="s">
        <v>4</v>
      </c>
      <c r="CL108" s="83" t="s">
        <v>1</v>
      </c>
      <c r="CM108" s="83" t="s">
        <v>82</v>
      </c>
    </row>
    <row r="109" spans="1:91" s="6" customFormat="1" ht="16.5" customHeight="1">
      <c r="A109" s="74" t="s">
        <v>76</v>
      </c>
      <c r="B109" s="75"/>
      <c r="C109" s="76"/>
      <c r="D109" s="195" t="s">
        <v>122</v>
      </c>
      <c r="E109" s="195"/>
      <c r="F109" s="195"/>
      <c r="G109" s="195"/>
      <c r="H109" s="195"/>
      <c r="I109" s="77"/>
      <c r="J109" s="195" t="s">
        <v>123</v>
      </c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201">
        <f>'14 - m.č. 410'!J30</f>
        <v>0</v>
      </c>
      <c r="AH109" s="202"/>
      <c r="AI109" s="202"/>
      <c r="AJ109" s="202"/>
      <c r="AK109" s="202"/>
      <c r="AL109" s="202"/>
      <c r="AM109" s="202"/>
      <c r="AN109" s="201">
        <f t="shared" si="0"/>
        <v>0</v>
      </c>
      <c r="AO109" s="202"/>
      <c r="AP109" s="202"/>
      <c r="AQ109" s="78" t="s">
        <v>79</v>
      </c>
      <c r="AR109" s="75"/>
      <c r="AS109" s="79">
        <v>0</v>
      </c>
      <c r="AT109" s="80">
        <f t="shared" si="1"/>
        <v>0</v>
      </c>
      <c r="AU109" s="81">
        <f>'14 - m.č. 410'!P132</f>
        <v>0</v>
      </c>
      <c r="AV109" s="80">
        <f>'14 - m.č. 410'!J33</f>
        <v>0</v>
      </c>
      <c r="AW109" s="80">
        <f>'14 - m.č. 410'!J34</f>
        <v>0</v>
      </c>
      <c r="AX109" s="80">
        <f>'14 - m.č. 410'!J35</f>
        <v>0</v>
      </c>
      <c r="AY109" s="80">
        <f>'14 - m.č. 410'!J36</f>
        <v>0</v>
      </c>
      <c r="AZ109" s="80">
        <f>'14 - m.č. 410'!F33</f>
        <v>0</v>
      </c>
      <c r="BA109" s="80">
        <f>'14 - m.č. 410'!F34</f>
        <v>0</v>
      </c>
      <c r="BB109" s="80">
        <f>'14 - m.č. 410'!F35</f>
        <v>0</v>
      </c>
      <c r="BC109" s="80">
        <f>'14 - m.č. 410'!F36</f>
        <v>0</v>
      </c>
      <c r="BD109" s="82">
        <f>'14 - m.č. 410'!F37</f>
        <v>0</v>
      </c>
      <c r="BT109" s="83" t="s">
        <v>80</v>
      </c>
      <c r="BV109" s="83" t="s">
        <v>74</v>
      </c>
      <c r="BW109" s="83" t="s">
        <v>124</v>
      </c>
      <c r="BX109" s="83" t="s">
        <v>4</v>
      </c>
      <c r="CL109" s="83" t="s">
        <v>1</v>
      </c>
      <c r="CM109" s="83" t="s">
        <v>82</v>
      </c>
    </row>
    <row r="110" spans="1:91" s="6" customFormat="1" ht="16.5" customHeight="1">
      <c r="A110" s="74" t="s">
        <v>76</v>
      </c>
      <c r="B110" s="75"/>
      <c r="C110" s="76"/>
      <c r="D110" s="195" t="s">
        <v>8</v>
      </c>
      <c r="E110" s="195"/>
      <c r="F110" s="195"/>
      <c r="G110" s="195"/>
      <c r="H110" s="195"/>
      <c r="I110" s="77"/>
      <c r="J110" s="195" t="s">
        <v>125</v>
      </c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201">
        <f>'15 - m.č. 415'!J30</f>
        <v>0</v>
      </c>
      <c r="AH110" s="202"/>
      <c r="AI110" s="202"/>
      <c r="AJ110" s="202"/>
      <c r="AK110" s="202"/>
      <c r="AL110" s="202"/>
      <c r="AM110" s="202"/>
      <c r="AN110" s="201">
        <f t="shared" si="0"/>
        <v>0</v>
      </c>
      <c r="AO110" s="202"/>
      <c r="AP110" s="202"/>
      <c r="AQ110" s="78" t="s">
        <v>79</v>
      </c>
      <c r="AR110" s="75"/>
      <c r="AS110" s="79">
        <v>0</v>
      </c>
      <c r="AT110" s="80">
        <f t="shared" si="1"/>
        <v>0</v>
      </c>
      <c r="AU110" s="81">
        <f>'15 - m.č. 415'!P137</f>
        <v>0</v>
      </c>
      <c r="AV110" s="80">
        <f>'15 - m.č. 415'!J33</f>
        <v>0</v>
      </c>
      <c r="AW110" s="80">
        <f>'15 - m.č. 415'!J34</f>
        <v>0</v>
      </c>
      <c r="AX110" s="80">
        <f>'15 - m.č. 415'!J35</f>
        <v>0</v>
      </c>
      <c r="AY110" s="80">
        <f>'15 - m.č. 415'!J36</f>
        <v>0</v>
      </c>
      <c r="AZ110" s="80">
        <f>'15 - m.č. 415'!F33</f>
        <v>0</v>
      </c>
      <c r="BA110" s="80">
        <f>'15 - m.č. 415'!F34</f>
        <v>0</v>
      </c>
      <c r="BB110" s="80">
        <f>'15 - m.č. 415'!F35</f>
        <v>0</v>
      </c>
      <c r="BC110" s="80">
        <f>'15 - m.č. 415'!F36</f>
        <v>0</v>
      </c>
      <c r="BD110" s="82">
        <f>'15 - m.č. 415'!F37</f>
        <v>0</v>
      </c>
      <c r="BT110" s="83" t="s">
        <v>80</v>
      </c>
      <c r="BV110" s="83" t="s">
        <v>74</v>
      </c>
      <c r="BW110" s="83" t="s">
        <v>126</v>
      </c>
      <c r="BX110" s="83" t="s">
        <v>4</v>
      </c>
      <c r="CL110" s="83" t="s">
        <v>1</v>
      </c>
      <c r="CM110" s="83" t="s">
        <v>82</v>
      </c>
    </row>
    <row r="111" spans="1:91" s="6" customFormat="1" ht="16.5" customHeight="1">
      <c r="A111" s="74" t="s">
        <v>76</v>
      </c>
      <c r="B111" s="75"/>
      <c r="C111" s="76"/>
      <c r="D111" s="195" t="s">
        <v>127</v>
      </c>
      <c r="E111" s="195"/>
      <c r="F111" s="195"/>
      <c r="G111" s="195"/>
      <c r="H111" s="195"/>
      <c r="I111" s="77"/>
      <c r="J111" s="195" t="s">
        <v>128</v>
      </c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201">
        <f>'16 - m.č. 414'!J30</f>
        <v>0</v>
      </c>
      <c r="AH111" s="202"/>
      <c r="AI111" s="202"/>
      <c r="AJ111" s="202"/>
      <c r="AK111" s="202"/>
      <c r="AL111" s="202"/>
      <c r="AM111" s="202"/>
      <c r="AN111" s="201">
        <f t="shared" si="0"/>
        <v>0</v>
      </c>
      <c r="AO111" s="202"/>
      <c r="AP111" s="202"/>
      <c r="AQ111" s="78" t="s">
        <v>79</v>
      </c>
      <c r="AR111" s="75"/>
      <c r="AS111" s="79">
        <v>0</v>
      </c>
      <c r="AT111" s="80">
        <f t="shared" si="1"/>
        <v>0</v>
      </c>
      <c r="AU111" s="81">
        <f>'16 - m.č. 414'!P137</f>
        <v>0</v>
      </c>
      <c r="AV111" s="80">
        <f>'16 - m.č. 414'!J33</f>
        <v>0</v>
      </c>
      <c r="AW111" s="80">
        <f>'16 - m.č. 414'!J34</f>
        <v>0</v>
      </c>
      <c r="AX111" s="80">
        <f>'16 - m.č. 414'!J35</f>
        <v>0</v>
      </c>
      <c r="AY111" s="80">
        <f>'16 - m.č. 414'!J36</f>
        <v>0</v>
      </c>
      <c r="AZ111" s="80">
        <f>'16 - m.č. 414'!F33</f>
        <v>0</v>
      </c>
      <c r="BA111" s="80">
        <f>'16 - m.č. 414'!F34</f>
        <v>0</v>
      </c>
      <c r="BB111" s="80">
        <f>'16 - m.č. 414'!F35</f>
        <v>0</v>
      </c>
      <c r="BC111" s="80">
        <f>'16 - m.č. 414'!F36</f>
        <v>0</v>
      </c>
      <c r="BD111" s="82">
        <f>'16 - m.č. 414'!F37</f>
        <v>0</v>
      </c>
      <c r="BT111" s="83" t="s">
        <v>80</v>
      </c>
      <c r="BV111" s="83" t="s">
        <v>74</v>
      </c>
      <c r="BW111" s="83" t="s">
        <v>129</v>
      </c>
      <c r="BX111" s="83" t="s">
        <v>4</v>
      </c>
      <c r="CL111" s="83" t="s">
        <v>1</v>
      </c>
      <c r="CM111" s="83" t="s">
        <v>82</v>
      </c>
    </row>
    <row r="112" spans="1:91" s="6" customFormat="1" ht="16.5" customHeight="1">
      <c r="A112" s="74" t="s">
        <v>76</v>
      </c>
      <c r="B112" s="75"/>
      <c r="C112" s="76"/>
      <c r="D112" s="195" t="s">
        <v>130</v>
      </c>
      <c r="E112" s="195"/>
      <c r="F112" s="195"/>
      <c r="G112" s="195"/>
      <c r="H112" s="195"/>
      <c r="I112" s="77"/>
      <c r="J112" s="195" t="s">
        <v>131</v>
      </c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201">
        <f>'17 - Chodba'!J30</f>
        <v>0</v>
      </c>
      <c r="AH112" s="202"/>
      <c r="AI112" s="202"/>
      <c r="AJ112" s="202"/>
      <c r="AK112" s="202"/>
      <c r="AL112" s="202"/>
      <c r="AM112" s="202"/>
      <c r="AN112" s="201">
        <f t="shared" si="0"/>
        <v>0</v>
      </c>
      <c r="AO112" s="202"/>
      <c r="AP112" s="202"/>
      <c r="AQ112" s="78" t="s">
        <v>79</v>
      </c>
      <c r="AR112" s="75"/>
      <c r="AS112" s="79">
        <v>0</v>
      </c>
      <c r="AT112" s="80">
        <f t="shared" si="1"/>
        <v>0</v>
      </c>
      <c r="AU112" s="81">
        <f>'17 - Chodba'!P134</f>
        <v>0</v>
      </c>
      <c r="AV112" s="80">
        <f>'17 - Chodba'!J33</f>
        <v>0</v>
      </c>
      <c r="AW112" s="80">
        <f>'17 - Chodba'!J34</f>
        <v>0</v>
      </c>
      <c r="AX112" s="80">
        <f>'17 - Chodba'!J35</f>
        <v>0</v>
      </c>
      <c r="AY112" s="80">
        <f>'17 - Chodba'!J36</f>
        <v>0</v>
      </c>
      <c r="AZ112" s="80">
        <f>'17 - Chodba'!F33</f>
        <v>0</v>
      </c>
      <c r="BA112" s="80">
        <f>'17 - Chodba'!F34</f>
        <v>0</v>
      </c>
      <c r="BB112" s="80">
        <f>'17 - Chodba'!F35</f>
        <v>0</v>
      </c>
      <c r="BC112" s="80">
        <f>'17 - Chodba'!F36</f>
        <v>0</v>
      </c>
      <c r="BD112" s="82">
        <f>'17 - Chodba'!F37</f>
        <v>0</v>
      </c>
      <c r="BT112" s="83" t="s">
        <v>80</v>
      </c>
      <c r="BV112" s="83" t="s">
        <v>74</v>
      </c>
      <c r="BW112" s="83" t="s">
        <v>132</v>
      </c>
      <c r="BX112" s="83" t="s">
        <v>4</v>
      </c>
      <c r="CL112" s="83" t="s">
        <v>1</v>
      </c>
      <c r="CM112" s="83" t="s">
        <v>82</v>
      </c>
    </row>
    <row r="113" spans="1:91" s="6" customFormat="1" ht="16.5" customHeight="1">
      <c r="A113" s="74" t="s">
        <v>76</v>
      </c>
      <c r="B113" s="75"/>
      <c r="C113" s="76"/>
      <c r="D113" s="195" t="s">
        <v>133</v>
      </c>
      <c r="E113" s="195"/>
      <c r="F113" s="195"/>
      <c r="G113" s="195"/>
      <c r="H113" s="195"/>
      <c r="I113" s="77"/>
      <c r="J113" s="195" t="s">
        <v>134</v>
      </c>
      <c r="K113" s="195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201">
        <f>'VRN - Vedlejší rozpočtové...'!J30</f>
        <v>0</v>
      </c>
      <c r="AH113" s="202"/>
      <c r="AI113" s="202"/>
      <c r="AJ113" s="202"/>
      <c r="AK113" s="202"/>
      <c r="AL113" s="202"/>
      <c r="AM113" s="202"/>
      <c r="AN113" s="201">
        <f t="shared" si="0"/>
        <v>0</v>
      </c>
      <c r="AO113" s="202"/>
      <c r="AP113" s="202"/>
      <c r="AQ113" s="78" t="s">
        <v>79</v>
      </c>
      <c r="AR113" s="75"/>
      <c r="AS113" s="84">
        <v>0</v>
      </c>
      <c r="AT113" s="85">
        <f t="shared" si="1"/>
        <v>0</v>
      </c>
      <c r="AU113" s="86">
        <f>'VRN - Vedlejší rozpočtové...'!P117</f>
        <v>0</v>
      </c>
      <c r="AV113" s="85">
        <f>'VRN - Vedlejší rozpočtové...'!J33</f>
        <v>0</v>
      </c>
      <c r="AW113" s="85">
        <f>'VRN - Vedlejší rozpočtové...'!J34</f>
        <v>0</v>
      </c>
      <c r="AX113" s="85">
        <f>'VRN - Vedlejší rozpočtové...'!J35</f>
        <v>0</v>
      </c>
      <c r="AY113" s="85">
        <f>'VRN - Vedlejší rozpočtové...'!J36</f>
        <v>0</v>
      </c>
      <c r="AZ113" s="85">
        <f>'VRN - Vedlejší rozpočtové...'!F33</f>
        <v>0</v>
      </c>
      <c r="BA113" s="85">
        <f>'VRN - Vedlejší rozpočtové...'!F34</f>
        <v>0</v>
      </c>
      <c r="BB113" s="85">
        <f>'VRN - Vedlejší rozpočtové...'!F35</f>
        <v>0</v>
      </c>
      <c r="BC113" s="85">
        <f>'VRN - Vedlejší rozpočtové...'!F36</f>
        <v>0</v>
      </c>
      <c r="BD113" s="87">
        <f>'VRN - Vedlejší rozpočtové...'!F37</f>
        <v>0</v>
      </c>
      <c r="BT113" s="83" t="s">
        <v>80</v>
      </c>
      <c r="BV113" s="83" t="s">
        <v>74</v>
      </c>
      <c r="BW113" s="83" t="s">
        <v>135</v>
      </c>
      <c r="BX113" s="83" t="s">
        <v>4</v>
      </c>
      <c r="CL113" s="83" t="s">
        <v>1</v>
      </c>
      <c r="CM113" s="83" t="s">
        <v>82</v>
      </c>
    </row>
    <row r="114" spans="1:91" s="1" customFormat="1" ht="30" customHeight="1">
      <c r="B114" s="32"/>
      <c r="AR114" s="32"/>
    </row>
    <row r="115" spans="1:91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32"/>
    </row>
  </sheetData>
  <mergeCells count="114"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94:AM94"/>
    <mergeCell ref="AG104:AM104"/>
    <mergeCell ref="AN104:AP104"/>
    <mergeCell ref="AN99:AP99"/>
    <mergeCell ref="AN95:AP95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</mergeCells>
  <hyperlinks>
    <hyperlink ref="A95" location="'00 - Nové zázemí a m.č. 4...'!C2" display="/" xr:uid="{00000000-0004-0000-0000-000000000000}"/>
    <hyperlink ref="A96" location="'01 - m.č.  423'!C2" display="/" xr:uid="{00000000-0004-0000-0000-000001000000}"/>
    <hyperlink ref="A97" location="'02 - m.č.  424'!C2" display="/" xr:uid="{00000000-0004-0000-0000-000002000000}"/>
    <hyperlink ref="A98" location="'03 - m.č.  425-427'!C2" display="/" xr:uid="{00000000-0004-0000-0000-000003000000}"/>
    <hyperlink ref="A99" location="'04 - m.č. 428-430'!C2" display="/" xr:uid="{00000000-0004-0000-0000-000004000000}"/>
    <hyperlink ref="A100" location="'05 - m.č. 401-404'!C2" display="/" xr:uid="{00000000-0004-0000-0000-000005000000}"/>
    <hyperlink ref="A101" location="'06 - m.č. 405'!C2" display="/" xr:uid="{00000000-0004-0000-0000-000006000000}"/>
    <hyperlink ref="A102" location="'07 - m.č. 406'!C2" display="/" xr:uid="{00000000-0004-0000-0000-000007000000}"/>
    <hyperlink ref="A103" location="'08 - m.č. 412'!C2" display="/" xr:uid="{00000000-0004-0000-0000-000008000000}"/>
    <hyperlink ref="A104" location="'09 - m.č. 413'!C2" display="/" xr:uid="{00000000-0004-0000-0000-000009000000}"/>
    <hyperlink ref="A105" location="'10 - m.č. 416+417'!C2" display="/" xr:uid="{00000000-0004-0000-0000-00000A000000}"/>
    <hyperlink ref="A106" location="'11 - m.č. 407'!C2" display="/" xr:uid="{00000000-0004-0000-0000-00000B000000}"/>
    <hyperlink ref="A107" location="'12 - m.č. 408'!C2" display="/" xr:uid="{00000000-0004-0000-0000-00000C000000}"/>
    <hyperlink ref="A108" location="'13 - m.č. 409'!C2" display="/" xr:uid="{00000000-0004-0000-0000-00000D000000}"/>
    <hyperlink ref="A109" location="'14 - m.č. 410'!C2" display="/" xr:uid="{00000000-0004-0000-0000-00000E000000}"/>
    <hyperlink ref="A110" location="'15 - m.č. 415'!C2" display="/" xr:uid="{00000000-0004-0000-0000-00000F000000}"/>
    <hyperlink ref="A111" location="'16 - m.č. 414'!C2" display="/" xr:uid="{00000000-0004-0000-0000-000010000000}"/>
    <hyperlink ref="A112" location="'17 - Chodba'!C2" display="/" xr:uid="{00000000-0004-0000-0000-000011000000}"/>
    <hyperlink ref="A113" location="'VRN - Vedlejší rozpočtové...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138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ROUND((SUM(BE138:BE307)),  2)</f>
        <v>0</v>
      </c>
      <c r="I33" s="92">
        <v>0.21</v>
      </c>
      <c r="J33" s="91">
        <f>ROUND(((SUM(BE138:BE307))*I33),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ROUND((SUM(BF138:BF307)),  2)</f>
        <v>0</v>
      </c>
      <c r="I34" s="92">
        <v>0.15</v>
      </c>
      <c r="J34" s="91">
        <f>ROUND(((SUM(BF138:BF307))*I34),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ROUND((SUM(BG138:BG307)),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ROUND((SUM(BH138:BH307)),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ROUND((SUM(BI138:BI307)),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00 - Nové zázemí a m.č. 420,421,422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J138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J139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J140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J152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J161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J170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J172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J173</f>
        <v>0</v>
      </c>
      <c r="L103" s="108"/>
    </row>
    <row r="104" spans="2:12" s="9" customFormat="1" ht="19.899999999999999" customHeight="1">
      <c r="B104" s="108"/>
      <c r="D104" s="109" t="s">
        <v>151</v>
      </c>
      <c r="E104" s="110"/>
      <c r="F104" s="110"/>
      <c r="G104" s="110"/>
      <c r="H104" s="110"/>
      <c r="I104" s="110"/>
      <c r="J104" s="111">
        <f>J184</f>
        <v>0</v>
      </c>
      <c r="L104" s="108"/>
    </row>
    <row r="105" spans="2:12" s="9" customFormat="1" ht="19.899999999999999" customHeight="1">
      <c r="B105" s="108"/>
      <c r="D105" s="109" t="s">
        <v>152</v>
      </c>
      <c r="E105" s="110"/>
      <c r="F105" s="110"/>
      <c r="G105" s="110"/>
      <c r="H105" s="110"/>
      <c r="I105" s="110"/>
      <c r="J105" s="111">
        <f>J187</f>
        <v>0</v>
      </c>
      <c r="L105" s="108"/>
    </row>
    <row r="106" spans="2:12" s="9" customFormat="1" ht="19.899999999999999" customHeight="1">
      <c r="B106" s="108"/>
      <c r="D106" s="109" t="s">
        <v>153</v>
      </c>
      <c r="E106" s="110"/>
      <c r="F106" s="110"/>
      <c r="G106" s="110"/>
      <c r="H106" s="110"/>
      <c r="I106" s="110"/>
      <c r="J106" s="111">
        <f>J191</f>
        <v>0</v>
      </c>
      <c r="L106" s="108"/>
    </row>
    <row r="107" spans="2:12" s="9" customFormat="1" ht="19.899999999999999" customHeight="1">
      <c r="B107" s="108"/>
      <c r="D107" s="109" t="s">
        <v>154</v>
      </c>
      <c r="E107" s="110"/>
      <c r="F107" s="110"/>
      <c r="G107" s="110"/>
      <c r="H107" s="110"/>
      <c r="I107" s="110"/>
      <c r="J107" s="111">
        <f>J195</f>
        <v>0</v>
      </c>
      <c r="L107" s="108"/>
    </row>
    <row r="108" spans="2:12" s="9" customFormat="1" ht="19.899999999999999" customHeight="1">
      <c r="B108" s="108"/>
      <c r="D108" s="109" t="s">
        <v>155</v>
      </c>
      <c r="E108" s="110"/>
      <c r="F108" s="110"/>
      <c r="G108" s="110"/>
      <c r="H108" s="110"/>
      <c r="I108" s="110"/>
      <c r="J108" s="111">
        <f>J198</f>
        <v>0</v>
      </c>
      <c r="L108" s="108"/>
    </row>
    <row r="109" spans="2:12" s="9" customFormat="1" ht="19.899999999999999" customHeight="1">
      <c r="B109" s="108"/>
      <c r="D109" s="109" t="s">
        <v>156</v>
      </c>
      <c r="E109" s="110"/>
      <c r="F109" s="110"/>
      <c r="G109" s="110"/>
      <c r="H109" s="110"/>
      <c r="I109" s="110"/>
      <c r="J109" s="111">
        <f>J200</f>
        <v>0</v>
      </c>
      <c r="L109" s="108"/>
    </row>
    <row r="110" spans="2:12" s="9" customFormat="1" ht="19.899999999999999" customHeight="1">
      <c r="B110" s="108"/>
      <c r="D110" s="109" t="s">
        <v>157</v>
      </c>
      <c r="E110" s="110"/>
      <c r="F110" s="110"/>
      <c r="G110" s="110"/>
      <c r="H110" s="110"/>
      <c r="I110" s="110"/>
      <c r="J110" s="111">
        <f>J204</f>
        <v>0</v>
      </c>
      <c r="L110" s="108"/>
    </row>
    <row r="111" spans="2:12" s="9" customFormat="1" ht="19.899999999999999" customHeight="1">
      <c r="B111" s="108"/>
      <c r="D111" s="109" t="s">
        <v>158</v>
      </c>
      <c r="E111" s="110"/>
      <c r="F111" s="110"/>
      <c r="G111" s="110"/>
      <c r="H111" s="110"/>
      <c r="I111" s="110"/>
      <c r="J111" s="111">
        <f>J223</f>
        <v>0</v>
      </c>
      <c r="L111" s="108"/>
    </row>
    <row r="112" spans="2:12" s="9" customFormat="1" ht="19.899999999999999" customHeight="1">
      <c r="B112" s="108"/>
      <c r="D112" s="109" t="s">
        <v>159</v>
      </c>
      <c r="E112" s="110"/>
      <c r="F112" s="110"/>
      <c r="G112" s="110"/>
      <c r="H112" s="110"/>
      <c r="I112" s="110"/>
      <c r="J112" s="111">
        <f>J229</f>
        <v>0</v>
      </c>
      <c r="L112" s="108"/>
    </row>
    <row r="113" spans="2:12" s="9" customFormat="1" ht="19.899999999999999" customHeight="1">
      <c r="B113" s="108"/>
      <c r="D113" s="109" t="s">
        <v>160</v>
      </c>
      <c r="E113" s="110"/>
      <c r="F113" s="110"/>
      <c r="G113" s="110"/>
      <c r="H113" s="110"/>
      <c r="I113" s="110"/>
      <c r="J113" s="111">
        <f>J237</f>
        <v>0</v>
      </c>
      <c r="L113" s="108"/>
    </row>
    <row r="114" spans="2:12" s="9" customFormat="1" ht="19.899999999999999" customHeight="1">
      <c r="B114" s="108"/>
      <c r="D114" s="109" t="s">
        <v>161</v>
      </c>
      <c r="E114" s="110"/>
      <c r="F114" s="110"/>
      <c r="G114" s="110"/>
      <c r="H114" s="110"/>
      <c r="I114" s="110"/>
      <c r="J114" s="111">
        <f>J245</f>
        <v>0</v>
      </c>
      <c r="L114" s="108"/>
    </row>
    <row r="115" spans="2:12" s="9" customFormat="1" ht="19.899999999999999" customHeight="1">
      <c r="B115" s="108"/>
      <c r="D115" s="109" t="s">
        <v>162</v>
      </c>
      <c r="E115" s="110"/>
      <c r="F115" s="110"/>
      <c r="G115" s="110"/>
      <c r="H115" s="110"/>
      <c r="I115" s="110"/>
      <c r="J115" s="111">
        <f>J258</f>
        <v>0</v>
      </c>
      <c r="L115" s="108"/>
    </row>
    <row r="116" spans="2:12" s="9" customFormat="1" ht="19.899999999999999" customHeight="1">
      <c r="B116" s="108"/>
      <c r="D116" s="109" t="s">
        <v>163</v>
      </c>
      <c r="E116" s="110"/>
      <c r="F116" s="110"/>
      <c r="G116" s="110"/>
      <c r="H116" s="110"/>
      <c r="I116" s="110"/>
      <c r="J116" s="111">
        <f>J276</f>
        <v>0</v>
      </c>
      <c r="L116" s="108"/>
    </row>
    <row r="117" spans="2:12" s="9" customFormat="1" ht="19.899999999999999" customHeight="1">
      <c r="B117" s="108"/>
      <c r="D117" s="109" t="s">
        <v>164</v>
      </c>
      <c r="E117" s="110"/>
      <c r="F117" s="110"/>
      <c r="G117" s="110"/>
      <c r="H117" s="110"/>
      <c r="I117" s="110"/>
      <c r="J117" s="111">
        <f>J296</f>
        <v>0</v>
      </c>
      <c r="L117" s="108"/>
    </row>
    <row r="118" spans="2:12" s="9" customFormat="1" ht="19.899999999999999" customHeight="1">
      <c r="B118" s="108"/>
      <c r="D118" s="109" t="s">
        <v>165</v>
      </c>
      <c r="E118" s="110"/>
      <c r="F118" s="110"/>
      <c r="G118" s="110"/>
      <c r="H118" s="110"/>
      <c r="I118" s="110"/>
      <c r="J118" s="111">
        <f>J299</f>
        <v>0</v>
      </c>
      <c r="L118" s="108"/>
    </row>
    <row r="119" spans="2:12" s="1" customFormat="1" ht="21.75" customHeight="1">
      <c r="B119" s="32"/>
      <c r="L119" s="32"/>
    </row>
    <row r="120" spans="2:12" s="1" customFormat="1" ht="6.95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2"/>
    </row>
    <row r="124" spans="2:12" s="1" customFormat="1" ht="6.95" customHeight="1"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2"/>
    </row>
    <row r="125" spans="2:12" s="1" customFormat="1" ht="24.95" customHeight="1">
      <c r="B125" s="32"/>
      <c r="C125" s="21" t="s">
        <v>166</v>
      </c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16</v>
      </c>
      <c r="L127" s="32"/>
    </row>
    <row r="128" spans="2:12" s="1" customFormat="1" ht="16.5" customHeight="1">
      <c r="B128" s="32"/>
      <c r="E128" s="235" t="str">
        <f>E7</f>
        <v>Rekonstrukce ubytovacího zázemí pavilon A</v>
      </c>
      <c r="F128" s="236"/>
      <c r="G128" s="236"/>
      <c r="H128" s="236"/>
      <c r="L128" s="32"/>
    </row>
    <row r="129" spans="2:65" s="1" customFormat="1" ht="12" customHeight="1">
      <c r="B129" s="32"/>
      <c r="C129" s="27" t="s">
        <v>137</v>
      </c>
      <c r="L129" s="32"/>
    </row>
    <row r="130" spans="2:65" s="1" customFormat="1" ht="16.5" customHeight="1">
      <c r="B130" s="32"/>
      <c r="E130" s="198" t="str">
        <f>E9</f>
        <v>00 - Nové zázemí a m.č. 420,421,422</v>
      </c>
      <c r="F130" s="234"/>
      <c r="G130" s="234"/>
      <c r="H130" s="234"/>
      <c r="L130" s="32"/>
    </row>
    <row r="131" spans="2:65" s="1" customFormat="1" ht="6.95" customHeight="1">
      <c r="B131" s="32"/>
      <c r="L131" s="32"/>
    </row>
    <row r="132" spans="2:65" s="1" customFormat="1" ht="12" customHeight="1">
      <c r="B132" s="32"/>
      <c r="C132" s="27" t="s">
        <v>20</v>
      </c>
      <c r="F132" s="25" t="str">
        <f>F12</f>
        <v xml:space="preserve"> </v>
      </c>
      <c r="I132" s="27" t="s">
        <v>22</v>
      </c>
      <c r="J132" s="52">
        <f>IF(J12="","",J12)</f>
        <v>0</v>
      </c>
      <c r="L132" s="32"/>
    </row>
    <row r="133" spans="2:65" s="1" customFormat="1" ht="6.95" customHeight="1">
      <c r="B133" s="32"/>
      <c r="L133" s="32"/>
    </row>
    <row r="134" spans="2:65" s="1" customFormat="1" ht="15.2" customHeight="1">
      <c r="B134" s="32"/>
      <c r="C134" s="27" t="s">
        <v>23</v>
      </c>
      <c r="F134" s="25" t="str">
        <f>E15</f>
        <v xml:space="preserve"> </v>
      </c>
      <c r="I134" s="27" t="s">
        <v>28</v>
      </c>
      <c r="J134" s="30" t="str">
        <f>E21</f>
        <v xml:space="preserve"> </v>
      </c>
      <c r="L134" s="32"/>
    </row>
    <row r="135" spans="2:65" s="1" customFormat="1" ht="15.2" customHeight="1">
      <c r="B135" s="32"/>
      <c r="C135" s="27" t="s">
        <v>26</v>
      </c>
      <c r="F135" s="25" t="str">
        <f>IF(E18="","",E18)</f>
        <v>Vyplň údaj</v>
      </c>
      <c r="I135" s="27" t="s">
        <v>30</v>
      </c>
      <c r="J135" s="30" t="str">
        <f>E24</f>
        <v xml:space="preserve"> </v>
      </c>
      <c r="L135" s="32"/>
    </row>
    <row r="136" spans="2:65" s="1" customFormat="1" ht="10.35" customHeight="1">
      <c r="B136" s="32"/>
      <c r="L136" s="32"/>
    </row>
    <row r="137" spans="2:65" s="10" customFormat="1" ht="29.25" customHeight="1">
      <c r="B137" s="112"/>
      <c r="C137" s="113" t="s">
        <v>167</v>
      </c>
      <c r="D137" s="114" t="s">
        <v>57</v>
      </c>
      <c r="E137" s="114" t="s">
        <v>53</v>
      </c>
      <c r="F137" s="114" t="s">
        <v>54</v>
      </c>
      <c r="G137" s="114" t="s">
        <v>168</v>
      </c>
      <c r="H137" s="114" t="s">
        <v>169</v>
      </c>
      <c r="I137" s="114" t="s">
        <v>170</v>
      </c>
      <c r="J137" s="114" t="s">
        <v>141</v>
      </c>
      <c r="K137" s="115" t="s">
        <v>171</v>
      </c>
      <c r="L137" s="112"/>
      <c r="M137" s="59" t="s">
        <v>1</v>
      </c>
      <c r="N137" s="60" t="s">
        <v>36</v>
      </c>
      <c r="O137" s="60" t="s">
        <v>172</v>
      </c>
      <c r="P137" s="60" t="s">
        <v>173</v>
      </c>
      <c r="Q137" s="60" t="s">
        <v>174</v>
      </c>
      <c r="R137" s="60" t="s">
        <v>175</v>
      </c>
      <c r="S137" s="60" t="s">
        <v>176</v>
      </c>
      <c r="T137" s="61" t="s">
        <v>177</v>
      </c>
    </row>
    <row r="138" spans="2:65" s="1" customFormat="1" ht="22.9" customHeight="1">
      <c r="B138" s="32"/>
      <c r="C138" s="64" t="s">
        <v>178</v>
      </c>
      <c r="J138" s="116">
        <f>BK138</f>
        <v>0</v>
      </c>
      <c r="L138" s="32"/>
      <c r="M138" s="62"/>
      <c r="N138" s="53"/>
      <c r="O138" s="53"/>
      <c r="P138" s="117">
        <f>P139+P172</f>
        <v>0</v>
      </c>
      <c r="Q138" s="53"/>
      <c r="R138" s="117">
        <f>R139+R172</f>
        <v>3.5043308000000009</v>
      </c>
      <c r="S138" s="53"/>
      <c r="T138" s="118">
        <f>T139+T172</f>
        <v>3.6133679999999999</v>
      </c>
      <c r="AT138" s="17" t="s">
        <v>71</v>
      </c>
      <c r="AU138" s="17" t="s">
        <v>143</v>
      </c>
      <c r="BK138" s="119">
        <f>BK139+BK172</f>
        <v>0</v>
      </c>
    </row>
    <row r="139" spans="2:65" s="11" customFormat="1" ht="25.9" customHeight="1">
      <c r="B139" s="120"/>
      <c r="D139" s="121" t="s">
        <v>71</v>
      </c>
      <c r="E139" s="122" t="s">
        <v>179</v>
      </c>
      <c r="F139" s="122" t="s">
        <v>180</v>
      </c>
      <c r="I139" s="123"/>
      <c r="J139" s="124">
        <f>BK139</f>
        <v>0</v>
      </c>
      <c r="L139" s="120"/>
      <c r="M139" s="125"/>
      <c r="P139" s="126">
        <f>P140+P152+P161+P170</f>
        <v>0</v>
      </c>
      <c r="R139" s="126">
        <f>R140+R152+R161+R170</f>
        <v>0.28747200000000001</v>
      </c>
      <c r="T139" s="127">
        <f>T140+T152+T161+T170</f>
        <v>2.464</v>
      </c>
      <c r="AR139" s="121" t="s">
        <v>80</v>
      </c>
      <c r="AT139" s="128" t="s">
        <v>71</v>
      </c>
      <c r="AU139" s="128" t="s">
        <v>72</v>
      </c>
      <c r="AY139" s="121" t="s">
        <v>181</v>
      </c>
      <c r="BK139" s="129">
        <f>BK140+BK152+BK161+BK170</f>
        <v>0</v>
      </c>
    </row>
    <row r="140" spans="2:65" s="11" customFormat="1" ht="22.9" customHeight="1">
      <c r="B140" s="120"/>
      <c r="D140" s="121" t="s">
        <v>71</v>
      </c>
      <c r="E140" s="130" t="s">
        <v>182</v>
      </c>
      <c r="F140" s="130" t="s">
        <v>183</v>
      </c>
      <c r="I140" s="123"/>
      <c r="J140" s="131">
        <f>BK140</f>
        <v>0</v>
      </c>
      <c r="L140" s="120"/>
      <c r="M140" s="125"/>
      <c r="P140" s="126">
        <f>SUM(P141:P151)</f>
        <v>0</v>
      </c>
      <c r="R140" s="126">
        <f>SUM(R141:R151)</f>
        <v>0.28420800000000002</v>
      </c>
      <c r="T140" s="127">
        <f>SUM(T141:T151)</f>
        <v>0</v>
      </c>
      <c r="AR140" s="121" t="s">
        <v>80</v>
      </c>
      <c r="AT140" s="128" t="s">
        <v>71</v>
      </c>
      <c r="AU140" s="128" t="s">
        <v>80</v>
      </c>
      <c r="AY140" s="121" t="s">
        <v>181</v>
      </c>
      <c r="BK140" s="129">
        <f>SUM(BK141:BK151)</f>
        <v>0</v>
      </c>
    </row>
    <row r="141" spans="2:65" s="1" customFormat="1" ht="24.2" customHeight="1">
      <c r="B141" s="132"/>
      <c r="C141" s="133" t="s">
        <v>80</v>
      </c>
      <c r="D141" s="133" t="s">
        <v>184</v>
      </c>
      <c r="E141" s="134" t="s">
        <v>185</v>
      </c>
      <c r="F141" s="135" t="s">
        <v>186</v>
      </c>
      <c r="G141" s="136" t="s">
        <v>187</v>
      </c>
      <c r="H141" s="137">
        <v>37.200000000000003</v>
      </c>
      <c r="I141" s="138"/>
      <c r="J141" s="139">
        <f>ROUND(I141*H141,2)</f>
        <v>0</v>
      </c>
      <c r="K141" s="135" t="s">
        <v>188</v>
      </c>
      <c r="L141" s="32"/>
      <c r="M141" s="140" t="s">
        <v>1</v>
      </c>
      <c r="N141" s="141" t="s">
        <v>37</v>
      </c>
      <c r="P141" s="142">
        <f>O141*H141</f>
        <v>0</v>
      </c>
      <c r="Q141" s="142">
        <v>2.5999999999999998E-4</v>
      </c>
      <c r="R141" s="142">
        <f>Q141*H141</f>
        <v>9.672E-3</v>
      </c>
      <c r="S141" s="142">
        <v>0</v>
      </c>
      <c r="T141" s="143">
        <f>S141*H141</f>
        <v>0</v>
      </c>
      <c r="AR141" s="144" t="s">
        <v>189</v>
      </c>
      <c r="AT141" s="144" t="s">
        <v>184</v>
      </c>
      <c r="AU141" s="144" t="s">
        <v>82</v>
      </c>
      <c r="AY141" s="17" t="s">
        <v>181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80</v>
      </c>
      <c r="BK141" s="145">
        <f>ROUND(I141*H141,2)</f>
        <v>0</v>
      </c>
      <c r="BL141" s="17" t="s">
        <v>189</v>
      </c>
      <c r="BM141" s="144" t="s">
        <v>190</v>
      </c>
    </row>
    <row r="142" spans="2:65" s="12" customFormat="1">
      <c r="B142" s="146"/>
      <c r="D142" s="147" t="s">
        <v>191</v>
      </c>
      <c r="E142" s="148" t="s">
        <v>1</v>
      </c>
      <c r="F142" s="149" t="s">
        <v>192</v>
      </c>
      <c r="H142" s="150">
        <v>37.200000000000003</v>
      </c>
      <c r="I142" s="151"/>
      <c r="L142" s="146"/>
      <c r="M142" s="152"/>
      <c r="T142" s="153"/>
      <c r="AT142" s="148" t="s">
        <v>191</v>
      </c>
      <c r="AU142" s="148" t="s">
        <v>82</v>
      </c>
      <c r="AV142" s="12" t="s">
        <v>82</v>
      </c>
      <c r="AW142" s="12" t="s">
        <v>29</v>
      </c>
      <c r="AX142" s="12" t="s">
        <v>72</v>
      </c>
      <c r="AY142" s="148" t="s">
        <v>181</v>
      </c>
    </row>
    <row r="143" spans="2:65" s="13" customFormat="1">
      <c r="B143" s="154"/>
      <c r="D143" s="147" t="s">
        <v>191</v>
      </c>
      <c r="E143" s="155" t="s">
        <v>1</v>
      </c>
      <c r="F143" s="156" t="s">
        <v>193</v>
      </c>
      <c r="H143" s="157">
        <v>37.200000000000003</v>
      </c>
      <c r="I143" s="158"/>
      <c r="L143" s="154"/>
      <c r="M143" s="159"/>
      <c r="T143" s="160"/>
      <c r="AT143" s="155" t="s">
        <v>191</v>
      </c>
      <c r="AU143" s="155" t="s">
        <v>82</v>
      </c>
      <c r="AV143" s="13" t="s">
        <v>189</v>
      </c>
      <c r="AW143" s="13" t="s">
        <v>29</v>
      </c>
      <c r="AX143" s="13" t="s">
        <v>80</v>
      </c>
      <c r="AY143" s="155" t="s">
        <v>181</v>
      </c>
    </row>
    <row r="144" spans="2:65" s="1" customFormat="1" ht="24.2" customHeight="1">
      <c r="B144" s="132"/>
      <c r="C144" s="133" t="s">
        <v>82</v>
      </c>
      <c r="D144" s="133" t="s">
        <v>184</v>
      </c>
      <c r="E144" s="134" t="s">
        <v>194</v>
      </c>
      <c r="F144" s="135" t="s">
        <v>195</v>
      </c>
      <c r="G144" s="136" t="s">
        <v>187</v>
      </c>
      <c r="H144" s="137">
        <v>37.200000000000003</v>
      </c>
      <c r="I144" s="138"/>
      <c r="J144" s="139">
        <f>ROUND(I144*H144,2)</f>
        <v>0</v>
      </c>
      <c r="K144" s="135" t="s">
        <v>188</v>
      </c>
      <c r="L144" s="32"/>
      <c r="M144" s="140" t="s">
        <v>1</v>
      </c>
      <c r="N144" s="141" t="s">
        <v>37</v>
      </c>
      <c r="P144" s="142">
        <f>O144*H144</f>
        <v>0</v>
      </c>
      <c r="Q144" s="142">
        <v>4.3800000000000002E-3</v>
      </c>
      <c r="R144" s="142">
        <f>Q144*H144</f>
        <v>0.16293600000000003</v>
      </c>
      <c r="S144" s="142">
        <v>0</v>
      </c>
      <c r="T144" s="143">
        <f>S144*H144</f>
        <v>0</v>
      </c>
      <c r="AR144" s="144" t="s">
        <v>189</v>
      </c>
      <c r="AT144" s="144" t="s">
        <v>184</v>
      </c>
      <c r="AU144" s="144" t="s">
        <v>82</v>
      </c>
      <c r="AY144" s="17" t="s">
        <v>181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80</v>
      </c>
      <c r="BK144" s="145">
        <f>ROUND(I144*H144,2)</f>
        <v>0</v>
      </c>
      <c r="BL144" s="17" t="s">
        <v>189</v>
      </c>
      <c r="BM144" s="144" t="s">
        <v>196</v>
      </c>
    </row>
    <row r="145" spans="2:65" s="1" customFormat="1" ht="24.2" customHeight="1">
      <c r="B145" s="132"/>
      <c r="C145" s="133" t="s">
        <v>197</v>
      </c>
      <c r="D145" s="133" t="s">
        <v>184</v>
      </c>
      <c r="E145" s="134" t="s">
        <v>198</v>
      </c>
      <c r="F145" s="135" t="s">
        <v>199</v>
      </c>
      <c r="G145" s="136" t="s">
        <v>187</v>
      </c>
      <c r="H145" s="137">
        <v>37.200000000000003</v>
      </c>
      <c r="I145" s="138"/>
      <c r="J145" s="139">
        <f>ROUND(I145*H145,2)</f>
        <v>0</v>
      </c>
      <c r="K145" s="135" t="s">
        <v>188</v>
      </c>
      <c r="L145" s="32"/>
      <c r="M145" s="140" t="s">
        <v>1</v>
      </c>
      <c r="N145" s="141" t="s">
        <v>37</v>
      </c>
      <c r="P145" s="142">
        <f>O145*H145</f>
        <v>0</v>
      </c>
      <c r="Q145" s="142">
        <v>3.0000000000000001E-3</v>
      </c>
      <c r="R145" s="142">
        <f>Q145*H145</f>
        <v>0.1116</v>
      </c>
      <c r="S145" s="142">
        <v>0</v>
      </c>
      <c r="T145" s="143">
        <f>S145*H145</f>
        <v>0</v>
      </c>
      <c r="AR145" s="144" t="s">
        <v>189</v>
      </c>
      <c r="AT145" s="144" t="s">
        <v>184</v>
      </c>
      <c r="AU145" s="144" t="s">
        <v>82</v>
      </c>
      <c r="AY145" s="17" t="s">
        <v>181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80</v>
      </c>
      <c r="BK145" s="145">
        <f>ROUND(I145*H145,2)</f>
        <v>0</v>
      </c>
      <c r="BL145" s="17" t="s">
        <v>189</v>
      </c>
      <c r="BM145" s="144" t="s">
        <v>200</v>
      </c>
    </row>
    <row r="146" spans="2:65" s="1" customFormat="1" ht="16.5" customHeight="1">
      <c r="B146" s="132"/>
      <c r="C146" s="133" t="s">
        <v>189</v>
      </c>
      <c r="D146" s="133" t="s">
        <v>184</v>
      </c>
      <c r="E146" s="134" t="s">
        <v>201</v>
      </c>
      <c r="F146" s="135" t="s">
        <v>202</v>
      </c>
      <c r="G146" s="136" t="s">
        <v>187</v>
      </c>
      <c r="H146" s="137">
        <v>50</v>
      </c>
      <c r="I146" s="138"/>
      <c r="J146" s="139">
        <f>ROUND(I146*H146,2)</f>
        <v>0</v>
      </c>
      <c r="K146" s="135" t="s">
        <v>188</v>
      </c>
      <c r="L146" s="32"/>
      <c r="M146" s="140" t="s">
        <v>1</v>
      </c>
      <c r="N146" s="141" t="s">
        <v>37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189</v>
      </c>
      <c r="AT146" s="144" t="s">
        <v>184</v>
      </c>
      <c r="AU146" s="144" t="s">
        <v>82</v>
      </c>
      <c r="AY146" s="17" t="s">
        <v>181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80</v>
      </c>
      <c r="BK146" s="145">
        <f>ROUND(I146*H146,2)</f>
        <v>0</v>
      </c>
      <c r="BL146" s="17" t="s">
        <v>189</v>
      </c>
      <c r="BM146" s="144" t="s">
        <v>203</v>
      </c>
    </row>
    <row r="147" spans="2:65" s="1" customFormat="1" ht="19.5">
      <c r="B147" s="32"/>
      <c r="D147" s="147" t="s">
        <v>204</v>
      </c>
      <c r="F147" s="161" t="s">
        <v>205</v>
      </c>
      <c r="I147" s="162"/>
      <c r="L147" s="32"/>
      <c r="M147" s="163"/>
      <c r="T147" s="56"/>
      <c r="AT147" s="17" t="s">
        <v>204</v>
      </c>
      <c r="AU147" s="17" t="s">
        <v>82</v>
      </c>
    </row>
    <row r="148" spans="2:65" s="1" customFormat="1" ht="24.2" customHeight="1">
      <c r="B148" s="132"/>
      <c r="C148" s="133" t="s">
        <v>206</v>
      </c>
      <c r="D148" s="133" t="s">
        <v>184</v>
      </c>
      <c r="E148" s="134" t="s">
        <v>207</v>
      </c>
      <c r="F148" s="135" t="s">
        <v>208</v>
      </c>
      <c r="G148" s="136" t="s">
        <v>187</v>
      </c>
      <c r="H148" s="137">
        <v>50</v>
      </c>
      <c r="I148" s="138"/>
      <c r="J148" s="139">
        <f>ROUND(I148*H148,2)</f>
        <v>0</v>
      </c>
      <c r="K148" s="135" t="s">
        <v>188</v>
      </c>
      <c r="L148" s="32"/>
      <c r="M148" s="140" t="s">
        <v>1</v>
      </c>
      <c r="N148" s="141" t="s">
        <v>37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189</v>
      </c>
      <c r="AT148" s="144" t="s">
        <v>184</v>
      </c>
      <c r="AU148" s="144" t="s">
        <v>82</v>
      </c>
      <c r="AY148" s="17" t="s">
        <v>181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80</v>
      </c>
      <c r="BK148" s="145">
        <f>ROUND(I148*H148,2)</f>
        <v>0</v>
      </c>
      <c r="BL148" s="17" t="s">
        <v>189</v>
      </c>
      <c r="BM148" s="144" t="s">
        <v>209</v>
      </c>
    </row>
    <row r="149" spans="2:65" s="1" customFormat="1" ht="19.5">
      <c r="B149" s="32"/>
      <c r="D149" s="147" t="s">
        <v>204</v>
      </c>
      <c r="F149" s="161" t="s">
        <v>205</v>
      </c>
      <c r="I149" s="162"/>
      <c r="L149" s="32"/>
      <c r="M149" s="163"/>
      <c r="T149" s="56"/>
      <c r="AT149" s="17" t="s">
        <v>204</v>
      </c>
      <c r="AU149" s="17" t="s">
        <v>82</v>
      </c>
    </row>
    <row r="150" spans="2:65" s="1" customFormat="1" ht="24.2" customHeight="1">
      <c r="B150" s="132"/>
      <c r="C150" s="133" t="s">
        <v>182</v>
      </c>
      <c r="D150" s="133" t="s">
        <v>184</v>
      </c>
      <c r="E150" s="134" t="s">
        <v>210</v>
      </c>
      <c r="F150" s="135" t="s">
        <v>211</v>
      </c>
      <c r="G150" s="136" t="s">
        <v>187</v>
      </c>
      <c r="H150" s="137">
        <v>5</v>
      </c>
      <c r="I150" s="138"/>
      <c r="J150" s="139">
        <f>ROUND(I150*H150,2)</f>
        <v>0</v>
      </c>
      <c r="K150" s="135" t="s">
        <v>188</v>
      </c>
      <c r="L150" s="32"/>
      <c r="M150" s="140" t="s">
        <v>1</v>
      </c>
      <c r="N150" s="141" t="s">
        <v>37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189</v>
      </c>
      <c r="AT150" s="144" t="s">
        <v>184</v>
      </c>
      <c r="AU150" s="144" t="s">
        <v>82</v>
      </c>
      <c r="AY150" s="17" t="s">
        <v>181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80</v>
      </c>
      <c r="BK150" s="145">
        <f>ROUND(I150*H150,2)</f>
        <v>0</v>
      </c>
      <c r="BL150" s="17" t="s">
        <v>189</v>
      </c>
      <c r="BM150" s="144" t="s">
        <v>212</v>
      </c>
    </row>
    <row r="151" spans="2:65" s="1" customFormat="1" ht="19.5">
      <c r="B151" s="32"/>
      <c r="D151" s="147" t="s">
        <v>204</v>
      </c>
      <c r="F151" s="161" t="s">
        <v>205</v>
      </c>
      <c r="I151" s="162"/>
      <c r="L151" s="32"/>
      <c r="M151" s="163"/>
      <c r="T151" s="56"/>
      <c r="AT151" s="17" t="s">
        <v>204</v>
      </c>
      <c r="AU151" s="17" t="s">
        <v>82</v>
      </c>
    </row>
    <row r="152" spans="2:65" s="11" customFormat="1" ht="22.9" customHeight="1">
      <c r="B152" s="120"/>
      <c r="D152" s="121" t="s">
        <v>71</v>
      </c>
      <c r="E152" s="130" t="s">
        <v>213</v>
      </c>
      <c r="F152" s="130" t="s">
        <v>214</v>
      </c>
      <c r="I152" s="123"/>
      <c r="J152" s="131">
        <f>BK152</f>
        <v>0</v>
      </c>
      <c r="L152" s="120"/>
      <c r="M152" s="125"/>
      <c r="P152" s="126">
        <f>SUM(P153:P160)</f>
        <v>0</v>
      </c>
      <c r="R152" s="126">
        <f>SUM(R153:R160)</f>
        <v>3.2639999999999995E-3</v>
      </c>
      <c r="T152" s="127">
        <f>SUM(T153:T160)</f>
        <v>2.464</v>
      </c>
      <c r="AR152" s="121" t="s">
        <v>80</v>
      </c>
      <c r="AT152" s="128" t="s">
        <v>71</v>
      </c>
      <c r="AU152" s="128" t="s">
        <v>80</v>
      </c>
      <c r="AY152" s="121" t="s">
        <v>181</v>
      </c>
      <c r="BK152" s="129">
        <f>SUM(BK153:BK160)</f>
        <v>0</v>
      </c>
    </row>
    <row r="153" spans="2:65" s="1" customFormat="1" ht="33" customHeight="1">
      <c r="B153" s="132"/>
      <c r="C153" s="133" t="s">
        <v>215</v>
      </c>
      <c r="D153" s="133" t="s">
        <v>184</v>
      </c>
      <c r="E153" s="134" t="s">
        <v>216</v>
      </c>
      <c r="F153" s="135" t="s">
        <v>217</v>
      </c>
      <c r="G153" s="136" t="s">
        <v>187</v>
      </c>
      <c r="H153" s="137">
        <v>19.2</v>
      </c>
      <c r="I153" s="138"/>
      <c r="J153" s="139">
        <f>ROUND(I153*H153,2)</f>
        <v>0</v>
      </c>
      <c r="K153" s="135" t="s">
        <v>188</v>
      </c>
      <c r="L153" s="32"/>
      <c r="M153" s="140" t="s">
        <v>1</v>
      </c>
      <c r="N153" s="141" t="s">
        <v>37</v>
      </c>
      <c r="P153" s="142">
        <f>O153*H153</f>
        <v>0</v>
      </c>
      <c r="Q153" s="142">
        <v>1.2999999999999999E-4</v>
      </c>
      <c r="R153" s="142">
        <f>Q153*H153</f>
        <v>2.4959999999999995E-3</v>
      </c>
      <c r="S153" s="142">
        <v>0</v>
      </c>
      <c r="T153" s="143">
        <f>S153*H153</f>
        <v>0</v>
      </c>
      <c r="AR153" s="144" t="s">
        <v>189</v>
      </c>
      <c r="AT153" s="144" t="s">
        <v>184</v>
      </c>
      <c r="AU153" s="144" t="s">
        <v>82</v>
      </c>
      <c r="AY153" s="17" t="s">
        <v>181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80</v>
      </c>
      <c r="BK153" s="145">
        <f>ROUND(I153*H153,2)</f>
        <v>0</v>
      </c>
      <c r="BL153" s="17" t="s">
        <v>189</v>
      </c>
      <c r="BM153" s="144" t="s">
        <v>218</v>
      </c>
    </row>
    <row r="154" spans="2:65" s="1" customFormat="1" ht="24.2" customHeight="1">
      <c r="B154" s="132"/>
      <c r="C154" s="133" t="s">
        <v>219</v>
      </c>
      <c r="D154" s="133" t="s">
        <v>184</v>
      </c>
      <c r="E154" s="134" t="s">
        <v>220</v>
      </c>
      <c r="F154" s="135" t="s">
        <v>221</v>
      </c>
      <c r="G154" s="136" t="s">
        <v>187</v>
      </c>
      <c r="H154" s="137">
        <v>19.2</v>
      </c>
      <c r="I154" s="138"/>
      <c r="J154" s="139">
        <f>ROUND(I154*H154,2)</f>
        <v>0</v>
      </c>
      <c r="K154" s="135" t="s">
        <v>188</v>
      </c>
      <c r="L154" s="32"/>
      <c r="M154" s="140" t="s">
        <v>1</v>
      </c>
      <c r="N154" s="141" t="s">
        <v>37</v>
      </c>
      <c r="P154" s="142">
        <f>O154*H154</f>
        <v>0</v>
      </c>
      <c r="Q154" s="142">
        <v>4.0000000000000003E-5</v>
      </c>
      <c r="R154" s="142">
        <f>Q154*H154</f>
        <v>7.6800000000000002E-4</v>
      </c>
      <c r="S154" s="142">
        <v>0</v>
      </c>
      <c r="T154" s="143">
        <f>S154*H154</f>
        <v>0</v>
      </c>
      <c r="AR154" s="144" t="s">
        <v>189</v>
      </c>
      <c r="AT154" s="144" t="s">
        <v>184</v>
      </c>
      <c r="AU154" s="144" t="s">
        <v>82</v>
      </c>
      <c r="AY154" s="17" t="s">
        <v>181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80</v>
      </c>
      <c r="BK154" s="145">
        <f>ROUND(I154*H154,2)</f>
        <v>0</v>
      </c>
      <c r="BL154" s="17" t="s">
        <v>189</v>
      </c>
      <c r="BM154" s="144" t="s">
        <v>222</v>
      </c>
    </row>
    <row r="155" spans="2:65" s="1" customFormat="1" ht="21.75" customHeight="1">
      <c r="B155" s="132"/>
      <c r="C155" s="133" t="s">
        <v>213</v>
      </c>
      <c r="D155" s="133" t="s">
        <v>184</v>
      </c>
      <c r="E155" s="134" t="s">
        <v>223</v>
      </c>
      <c r="F155" s="135" t="s">
        <v>224</v>
      </c>
      <c r="G155" s="136" t="s">
        <v>187</v>
      </c>
      <c r="H155" s="137">
        <v>1.6</v>
      </c>
      <c r="I155" s="138"/>
      <c r="J155" s="139">
        <f>ROUND(I155*H155,2)</f>
        <v>0</v>
      </c>
      <c r="K155" s="135" t="s">
        <v>188</v>
      </c>
      <c r="L155" s="32"/>
      <c r="M155" s="140" t="s">
        <v>1</v>
      </c>
      <c r="N155" s="141" t="s">
        <v>37</v>
      </c>
      <c r="P155" s="142">
        <f>O155*H155</f>
        <v>0</v>
      </c>
      <c r="Q155" s="142">
        <v>0</v>
      </c>
      <c r="R155" s="142">
        <f>Q155*H155</f>
        <v>0</v>
      </c>
      <c r="S155" s="142">
        <v>7.5999999999999998E-2</v>
      </c>
      <c r="T155" s="143">
        <f>S155*H155</f>
        <v>0.1216</v>
      </c>
      <c r="AR155" s="144" t="s">
        <v>189</v>
      </c>
      <c r="AT155" s="144" t="s">
        <v>184</v>
      </c>
      <c r="AU155" s="144" t="s">
        <v>82</v>
      </c>
      <c r="AY155" s="17" t="s">
        <v>181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80</v>
      </c>
      <c r="BK155" s="145">
        <f>ROUND(I155*H155,2)</f>
        <v>0</v>
      </c>
      <c r="BL155" s="17" t="s">
        <v>189</v>
      </c>
      <c r="BM155" s="144" t="s">
        <v>225</v>
      </c>
    </row>
    <row r="156" spans="2:65" s="12" customFormat="1">
      <c r="B156" s="146"/>
      <c r="D156" s="147" t="s">
        <v>191</v>
      </c>
      <c r="E156" s="148" t="s">
        <v>1</v>
      </c>
      <c r="F156" s="149" t="s">
        <v>226</v>
      </c>
      <c r="H156" s="150">
        <v>1.6</v>
      </c>
      <c r="I156" s="151"/>
      <c r="L156" s="146"/>
      <c r="M156" s="152"/>
      <c r="T156" s="153"/>
      <c r="AT156" s="148" t="s">
        <v>191</v>
      </c>
      <c r="AU156" s="148" t="s">
        <v>82</v>
      </c>
      <c r="AV156" s="12" t="s">
        <v>82</v>
      </c>
      <c r="AW156" s="12" t="s">
        <v>29</v>
      </c>
      <c r="AX156" s="12" t="s">
        <v>80</v>
      </c>
      <c r="AY156" s="148" t="s">
        <v>181</v>
      </c>
    </row>
    <row r="157" spans="2:65" s="1" customFormat="1" ht="33" customHeight="1">
      <c r="B157" s="132"/>
      <c r="C157" s="133" t="s">
        <v>110</v>
      </c>
      <c r="D157" s="133" t="s">
        <v>184</v>
      </c>
      <c r="E157" s="134" t="s">
        <v>227</v>
      </c>
      <c r="F157" s="135" t="s">
        <v>228</v>
      </c>
      <c r="G157" s="136" t="s">
        <v>187</v>
      </c>
      <c r="H157" s="137">
        <v>19.2</v>
      </c>
      <c r="I157" s="138"/>
      <c r="J157" s="139">
        <f>ROUND(I157*H157,2)</f>
        <v>0</v>
      </c>
      <c r="K157" s="135" t="s">
        <v>188</v>
      </c>
      <c r="L157" s="32"/>
      <c r="M157" s="140" t="s">
        <v>1</v>
      </c>
      <c r="N157" s="141" t="s">
        <v>37</v>
      </c>
      <c r="P157" s="142">
        <f>O157*H157</f>
        <v>0</v>
      </c>
      <c r="Q157" s="142">
        <v>0</v>
      </c>
      <c r="R157" s="142">
        <f>Q157*H157</f>
        <v>0</v>
      </c>
      <c r="S157" s="142">
        <v>0.122</v>
      </c>
      <c r="T157" s="143">
        <f>S157*H157</f>
        <v>2.3424</v>
      </c>
      <c r="AR157" s="144" t="s">
        <v>189</v>
      </c>
      <c r="AT157" s="144" t="s">
        <v>184</v>
      </c>
      <c r="AU157" s="144" t="s">
        <v>82</v>
      </c>
      <c r="AY157" s="17" t="s">
        <v>181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80</v>
      </c>
      <c r="BK157" s="145">
        <f>ROUND(I157*H157,2)</f>
        <v>0</v>
      </c>
      <c r="BL157" s="17" t="s">
        <v>189</v>
      </c>
      <c r="BM157" s="144" t="s">
        <v>229</v>
      </c>
    </row>
    <row r="158" spans="2:65" s="14" customFormat="1">
      <c r="B158" s="164"/>
      <c r="D158" s="147" t="s">
        <v>191</v>
      </c>
      <c r="E158" s="165" t="s">
        <v>1</v>
      </c>
      <c r="F158" s="166" t="s">
        <v>230</v>
      </c>
      <c r="H158" s="165" t="s">
        <v>1</v>
      </c>
      <c r="I158" s="167"/>
      <c r="L158" s="164"/>
      <c r="M158" s="168"/>
      <c r="T158" s="169"/>
      <c r="AT158" s="165" t="s">
        <v>191</v>
      </c>
      <c r="AU158" s="165" t="s">
        <v>82</v>
      </c>
      <c r="AV158" s="14" t="s">
        <v>80</v>
      </c>
      <c r="AW158" s="14" t="s">
        <v>29</v>
      </c>
      <c r="AX158" s="14" t="s">
        <v>72</v>
      </c>
      <c r="AY158" s="165" t="s">
        <v>181</v>
      </c>
    </row>
    <row r="159" spans="2:65" s="12" customFormat="1">
      <c r="B159" s="146"/>
      <c r="D159" s="147" t="s">
        <v>191</v>
      </c>
      <c r="E159" s="148" t="s">
        <v>1</v>
      </c>
      <c r="F159" s="149" t="s">
        <v>231</v>
      </c>
      <c r="H159" s="150">
        <v>19.2</v>
      </c>
      <c r="I159" s="151"/>
      <c r="L159" s="146"/>
      <c r="M159" s="152"/>
      <c r="T159" s="153"/>
      <c r="AT159" s="148" t="s">
        <v>191</v>
      </c>
      <c r="AU159" s="148" t="s">
        <v>82</v>
      </c>
      <c r="AV159" s="12" t="s">
        <v>82</v>
      </c>
      <c r="AW159" s="12" t="s">
        <v>29</v>
      </c>
      <c r="AX159" s="12" t="s">
        <v>72</v>
      </c>
      <c r="AY159" s="148" t="s">
        <v>181</v>
      </c>
    </row>
    <row r="160" spans="2:65" s="13" customFormat="1">
      <c r="B160" s="154"/>
      <c r="D160" s="147" t="s">
        <v>191</v>
      </c>
      <c r="E160" s="155" t="s">
        <v>1</v>
      </c>
      <c r="F160" s="156" t="s">
        <v>193</v>
      </c>
      <c r="H160" s="157">
        <v>19.2</v>
      </c>
      <c r="I160" s="158"/>
      <c r="L160" s="154"/>
      <c r="M160" s="159"/>
      <c r="T160" s="160"/>
      <c r="AT160" s="155" t="s">
        <v>191</v>
      </c>
      <c r="AU160" s="155" t="s">
        <v>82</v>
      </c>
      <c r="AV160" s="13" t="s">
        <v>189</v>
      </c>
      <c r="AW160" s="13" t="s">
        <v>29</v>
      </c>
      <c r="AX160" s="13" t="s">
        <v>80</v>
      </c>
      <c r="AY160" s="155" t="s">
        <v>181</v>
      </c>
    </row>
    <row r="161" spans="2:65" s="11" customFormat="1" ht="22.9" customHeight="1">
      <c r="B161" s="120"/>
      <c r="D161" s="121" t="s">
        <v>71</v>
      </c>
      <c r="E161" s="130" t="s">
        <v>232</v>
      </c>
      <c r="F161" s="130" t="s">
        <v>233</v>
      </c>
      <c r="I161" s="123"/>
      <c r="J161" s="131">
        <f>BK161</f>
        <v>0</v>
      </c>
      <c r="L161" s="120"/>
      <c r="M161" s="125"/>
      <c r="P161" s="126">
        <f>SUM(P162:P169)</f>
        <v>0</v>
      </c>
      <c r="R161" s="126">
        <f>SUM(R162:R169)</f>
        <v>0</v>
      </c>
      <c r="T161" s="127">
        <f>SUM(T162:T169)</f>
        <v>0</v>
      </c>
      <c r="AR161" s="121" t="s">
        <v>80</v>
      </c>
      <c r="AT161" s="128" t="s">
        <v>71</v>
      </c>
      <c r="AU161" s="128" t="s">
        <v>80</v>
      </c>
      <c r="AY161" s="121" t="s">
        <v>181</v>
      </c>
      <c r="BK161" s="129">
        <f>SUM(BK162:BK169)</f>
        <v>0</v>
      </c>
    </row>
    <row r="162" spans="2:65" s="1" customFormat="1" ht="24.2" customHeight="1">
      <c r="B162" s="132"/>
      <c r="C162" s="133" t="s">
        <v>113</v>
      </c>
      <c r="D162" s="133" t="s">
        <v>184</v>
      </c>
      <c r="E162" s="134" t="s">
        <v>234</v>
      </c>
      <c r="F162" s="135" t="s">
        <v>235</v>
      </c>
      <c r="G162" s="136" t="s">
        <v>236</v>
      </c>
      <c r="H162" s="137">
        <v>3.613</v>
      </c>
      <c r="I162" s="138"/>
      <c r="J162" s="139">
        <f>ROUND(I162*H162,2)</f>
        <v>0</v>
      </c>
      <c r="K162" s="135" t="s">
        <v>188</v>
      </c>
      <c r="L162" s="32"/>
      <c r="M162" s="140" t="s">
        <v>1</v>
      </c>
      <c r="N162" s="141" t="s">
        <v>37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189</v>
      </c>
      <c r="AT162" s="144" t="s">
        <v>184</v>
      </c>
      <c r="AU162" s="144" t="s">
        <v>82</v>
      </c>
      <c r="AY162" s="17" t="s">
        <v>181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80</v>
      </c>
      <c r="BK162" s="145">
        <f>ROUND(I162*H162,2)</f>
        <v>0</v>
      </c>
      <c r="BL162" s="17" t="s">
        <v>189</v>
      </c>
      <c r="BM162" s="144" t="s">
        <v>237</v>
      </c>
    </row>
    <row r="163" spans="2:65" s="1" customFormat="1" ht="21.75" customHeight="1">
      <c r="B163" s="132"/>
      <c r="C163" s="133" t="s">
        <v>116</v>
      </c>
      <c r="D163" s="133" t="s">
        <v>184</v>
      </c>
      <c r="E163" s="134" t="s">
        <v>238</v>
      </c>
      <c r="F163" s="135" t="s">
        <v>239</v>
      </c>
      <c r="G163" s="136" t="s">
        <v>240</v>
      </c>
      <c r="H163" s="137">
        <v>18</v>
      </c>
      <c r="I163" s="138"/>
      <c r="J163" s="139">
        <f>ROUND(I163*H163,2)</f>
        <v>0</v>
      </c>
      <c r="K163" s="135" t="s">
        <v>188</v>
      </c>
      <c r="L163" s="32"/>
      <c r="M163" s="140" t="s">
        <v>1</v>
      </c>
      <c r="N163" s="141" t="s">
        <v>37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189</v>
      </c>
      <c r="AT163" s="144" t="s">
        <v>184</v>
      </c>
      <c r="AU163" s="144" t="s">
        <v>82</v>
      </c>
      <c r="AY163" s="17" t="s">
        <v>181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80</v>
      </c>
      <c r="BK163" s="145">
        <f>ROUND(I163*H163,2)</f>
        <v>0</v>
      </c>
      <c r="BL163" s="17" t="s">
        <v>189</v>
      </c>
      <c r="BM163" s="144" t="s">
        <v>241</v>
      </c>
    </row>
    <row r="164" spans="2:65" s="1" customFormat="1" ht="24.2" customHeight="1">
      <c r="B164" s="132"/>
      <c r="C164" s="133" t="s">
        <v>119</v>
      </c>
      <c r="D164" s="133" t="s">
        <v>184</v>
      </c>
      <c r="E164" s="134" t="s">
        <v>242</v>
      </c>
      <c r="F164" s="135" t="s">
        <v>243</v>
      </c>
      <c r="G164" s="136" t="s">
        <v>240</v>
      </c>
      <c r="H164" s="137">
        <v>180</v>
      </c>
      <c r="I164" s="138"/>
      <c r="J164" s="139">
        <f>ROUND(I164*H164,2)</f>
        <v>0</v>
      </c>
      <c r="K164" s="135" t="s">
        <v>188</v>
      </c>
      <c r="L164" s="32"/>
      <c r="M164" s="140" t="s">
        <v>1</v>
      </c>
      <c r="N164" s="141" t="s">
        <v>37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189</v>
      </c>
      <c r="AT164" s="144" t="s">
        <v>184</v>
      </c>
      <c r="AU164" s="144" t="s">
        <v>82</v>
      </c>
      <c r="AY164" s="17" t="s">
        <v>181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80</v>
      </c>
      <c r="BK164" s="145">
        <f>ROUND(I164*H164,2)</f>
        <v>0</v>
      </c>
      <c r="BL164" s="17" t="s">
        <v>189</v>
      </c>
      <c r="BM164" s="144" t="s">
        <v>244</v>
      </c>
    </row>
    <row r="165" spans="2:65" s="12" customFormat="1">
      <c r="B165" s="146"/>
      <c r="D165" s="147" t="s">
        <v>191</v>
      </c>
      <c r="E165" s="148" t="s">
        <v>1</v>
      </c>
      <c r="F165" s="149" t="s">
        <v>245</v>
      </c>
      <c r="H165" s="150">
        <v>180</v>
      </c>
      <c r="I165" s="151"/>
      <c r="L165" s="146"/>
      <c r="M165" s="152"/>
      <c r="T165" s="153"/>
      <c r="AT165" s="148" t="s">
        <v>191</v>
      </c>
      <c r="AU165" s="148" t="s">
        <v>82</v>
      </c>
      <c r="AV165" s="12" t="s">
        <v>82</v>
      </c>
      <c r="AW165" s="12" t="s">
        <v>29</v>
      </c>
      <c r="AX165" s="12" t="s">
        <v>80</v>
      </c>
      <c r="AY165" s="148" t="s">
        <v>181</v>
      </c>
    </row>
    <row r="166" spans="2:65" s="1" customFormat="1" ht="24.2" customHeight="1">
      <c r="B166" s="132"/>
      <c r="C166" s="133" t="s">
        <v>122</v>
      </c>
      <c r="D166" s="133" t="s">
        <v>184</v>
      </c>
      <c r="E166" s="134" t="s">
        <v>246</v>
      </c>
      <c r="F166" s="135" t="s">
        <v>247</v>
      </c>
      <c r="G166" s="136" t="s">
        <v>236</v>
      </c>
      <c r="H166" s="137">
        <v>3.613</v>
      </c>
      <c r="I166" s="138"/>
      <c r="J166" s="139">
        <f>ROUND(I166*H166,2)</f>
        <v>0</v>
      </c>
      <c r="K166" s="135" t="s">
        <v>188</v>
      </c>
      <c r="L166" s="32"/>
      <c r="M166" s="140" t="s">
        <v>1</v>
      </c>
      <c r="N166" s="141" t="s">
        <v>37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189</v>
      </c>
      <c r="AT166" s="144" t="s">
        <v>184</v>
      </c>
      <c r="AU166" s="144" t="s">
        <v>82</v>
      </c>
      <c r="AY166" s="17" t="s">
        <v>181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80</v>
      </c>
      <c r="BK166" s="145">
        <f>ROUND(I166*H166,2)</f>
        <v>0</v>
      </c>
      <c r="BL166" s="17" t="s">
        <v>189</v>
      </c>
      <c r="BM166" s="144" t="s">
        <v>248</v>
      </c>
    </row>
    <row r="167" spans="2:65" s="1" customFormat="1" ht="24.2" customHeight="1">
      <c r="B167" s="132"/>
      <c r="C167" s="133" t="s">
        <v>8</v>
      </c>
      <c r="D167" s="133" t="s">
        <v>184</v>
      </c>
      <c r="E167" s="134" t="s">
        <v>249</v>
      </c>
      <c r="F167" s="135" t="s">
        <v>250</v>
      </c>
      <c r="G167" s="136" t="s">
        <v>236</v>
      </c>
      <c r="H167" s="137">
        <v>68.647000000000006</v>
      </c>
      <c r="I167" s="138"/>
      <c r="J167" s="139">
        <f>ROUND(I167*H167,2)</f>
        <v>0</v>
      </c>
      <c r="K167" s="135" t="s">
        <v>188</v>
      </c>
      <c r="L167" s="32"/>
      <c r="M167" s="140" t="s">
        <v>1</v>
      </c>
      <c r="N167" s="141" t="s">
        <v>37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189</v>
      </c>
      <c r="AT167" s="144" t="s">
        <v>184</v>
      </c>
      <c r="AU167" s="144" t="s">
        <v>82</v>
      </c>
      <c r="AY167" s="17" t="s">
        <v>181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80</v>
      </c>
      <c r="BK167" s="145">
        <f>ROUND(I167*H167,2)</f>
        <v>0</v>
      </c>
      <c r="BL167" s="17" t="s">
        <v>189</v>
      </c>
      <c r="BM167" s="144" t="s">
        <v>251</v>
      </c>
    </row>
    <row r="168" spans="2:65" s="12" customFormat="1">
      <c r="B168" s="146"/>
      <c r="D168" s="147" t="s">
        <v>191</v>
      </c>
      <c r="F168" s="149" t="s">
        <v>252</v>
      </c>
      <c r="H168" s="150">
        <v>68.647000000000006</v>
      </c>
      <c r="I168" s="151"/>
      <c r="L168" s="146"/>
      <c r="M168" s="152"/>
      <c r="T168" s="153"/>
      <c r="AT168" s="148" t="s">
        <v>191</v>
      </c>
      <c r="AU168" s="148" t="s">
        <v>82</v>
      </c>
      <c r="AV168" s="12" t="s">
        <v>82</v>
      </c>
      <c r="AW168" s="12" t="s">
        <v>3</v>
      </c>
      <c r="AX168" s="12" t="s">
        <v>80</v>
      </c>
      <c r="AY168" s="148" t="s">
        <v>181</v>
      </c>
    </row>
    <row r="169" spans="2:65" s="1" customFormat="1" ht="33" customHeight="1">
      <c r="B169" s="132"/>
      <c r="C169" s="133" t="s">
        <v>127</v>
      </c>
      <c r="D169" s="133" t="s">
        <v>184</v>
      </c>
      <c r="E169" s="134" t="s">
        <v>253</v>
      </c>
      <c r="F169" s="135" t="s">
        <v>254</v>
      </c>
      <c r="G169" s="136" t="s">
        <v>236</v>
      </c>
      <c r="H169" s="137">
        <v>3.613</v>
      </c>
      <c r="I169" s="138"/>
      <c r="J169" s="139">
        <f>ROUND(I169*H169,2)</f>
        <v>0</v>
      </c>
      <c r="K169" s="135" t="s">
        <v>188</v>
      </c>
      <c r="L169" s="32"/>
      <c r="M169" s="140" t="s">
        <v>1</v>
      </c>
      <c r="N169" s="141" t="s">
        <v>37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189</v>
      </c>
      <c r="AT169" s="144" t="s">
        <v>184</v>
      </c>
      <c r="AU169" s="144" t="s">
        <v>82</v>
      </c>
      <c r="AY169" s="17" t="s">
        <v>181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80</v>
      </c>
      <c r="BK169" s="145">
        <f>ROUND(I169*H169,2)</f>
        <v>0</v>
      </c>
      <c r="BL169" s="17" t="s">
        <v>189</v>
      </c>
      <c r="BM169" s="144" t="s">
        <v>255</v>
      </c>
    </row>
    <row r="170" spans="2:65" s="11" customFormat="1" ht="22.9" customHeight="1">
      <c r="B170" s="120"/>
      <c r="D170" s="121" t="s">
        <v>71</v>
      </c>
      <c r="E170" s="130" t="s">
        <v>256</v>
      </c>
      <c r="F170" s="130" t="s">
        <v>257</v>
      </c>
      <c r="I170" s="123"/>
      <c r="J170" s="131">
        <f>BK170</f>
        <v>0</v>
      </c>
      <c r="L170" s="120"/>
      <c r="M170" s="125"/>
      <c r="P170" s="126">
        <f>P171</f>
        <v>0</v>
      </c>
      <c r="R170" s="126">
        <f>R171</f>
        <v>0</v>
      </c>
      <c r="T170" s="127">
        <f>T171</f>
        <v>0</v>
      </c>
      <c r="AR170" s="121" t="s">
        <v>80</v>
      </c>
      <c r="AT170" s="128" t="s">
        <v>71</v>
      </c>
      <c r="AU170" s="128" t="s">
        <v>80</v>
      </c>
      <c r="AY170" s="121" t="s">
        <v>181</v>
      </c>
      <c r="BK170" s="129">
        <f>BK171</f>
        <v>0</v>
      </c>
    </row>
    <row r="171" spans="2:65" s="1" customFormat="1" ht="21.75" customHeight="1">
      <c r="B171" s="132"/>
      <c r="C171" s="133" t="s">
        <v>130</v>
      </c>
      <c r="D171" s="133" t="s">
        <v>184</v>
      </c>
      <c r="E171" s="134" t="s">
        <v>258</v>
      </c>
      <c r="F171" s="135" t="s">
        <v>259</v>
      </c>
      <c r="G171" s="136" t="s">
        <v>236</v>
      </c>
      <c r="H171" s="137">
        <v>0.28699999999999998</v>
      </c>
      <c r="I171" s="138"/>
      <c r="J171" s="139">
        <f>ROUND(I171*H171,2)</f>
        <v>0</v>
      </c>
      <c r="K171" s="135" t="s">
        <v>188</v>
      </c>
      <c r="L171" s="32"/>
      <c r="M171" s="140" t="s">
        <v>1</v>
      </c>
      <c r="N171" s="141" t="s">
        <v>37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189</v>
      </c>
      <c r="AT171" s="144" t="s">
        <v>184</v>
      </c>
      <c r="AU171" s="144" t="s">
        <v>82</v>
      </c>
      <c r="AY171" s="17" t="s">
        <v>181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80</v>
      </c>
      <c r="BK171" s="145">
        <f>ROUND(I171*H171,2)</f>
        <v>0</v>
      </c>
      <c r="BL171" s="17" t="s">
        <v>189</v>
      </c>
      <c r="BM171" s="144" t="s">
        <v>260</v>
      </c>
    </row>
    <row r="172" spans="2:65" s="11" customFormat="1" ht="25.9" customHeight="1">
      <c r="B172" s="120"/>
      <c r="D172" s="121" t="s">
        <v>71</v>
      </c>
      <c r="E172" s="122" t="s">
        <v>261</v>
      </c>
      <c r="F172" s="122" t="s">
        <v>262</v>
      </c>
      <c r="I172" s="123"/>
      <c r="J172" s="124">
        <f>BK172</f>
        <v>0</v>
      </c>
      <c r="L172" s="120"/>
      <c r="M172" s="125"/>
      <c r="P172" s="126">
        <f>P173+P184+P187+P191+P195+P198+P200+P204+P223+P229+P237+P245+P258+P276+P296+P299</f>
        <v>0</v>
      </c>
      <c r="R172" s="126">
        <f>R173+R184+R187+R191+R195+R198+R200+R204+R223+R229+R237+R245+R258+R276+R296+R299</f>
        <v>3.2168588000000007</v>
      </c>
      <c r="T172" s="127">
        <f>T173+T184+T187+T191+T195+T198+T200+T204+T223+T229+T237+T245+T258+T276+T296+T299</f>
        <v>1.1493679999999999</v>
      </c>
      <c r="AR172" s="121" t="s">
        <v>82</v>
      </c>
      <c r="AT172" s="128" t="s">
        <v>71</v>
      </c>
      <c r="AU172" s="128" t="s">
        <v>72</v>
      </c>
      <c r="AY172" s="121" t="s">
        <v>181</v>
      </c>
      <c r="BK172" s="129">
        <f>BK173+BK184+BK187+BK191+BK195+BK198+BK200+BK204+BK223+BK229+BK237+BK245+BK258+BK276+BK296+BK299</f>
        <v>0</v>
      </c>
    </row>
    <row r="173" spans="2:65" s="11" customFormat="1" ht="22.9" customHeight="1">
      <c r="B173" s="120"/>
      <c r="D173" s="121" t="s">
        <v>71</v>
      </c>
      <c r="E173" s="130" t="s">
        <v>263</v>
      </c>
      <c r="F173" s="130" t="s">
        <v>264</v>
      </c>
      <c r="I173" s="123"/>
      <c r="J173" s="131">
        <f>BK173</f>
        <v>0</v>
      </c>
      <c r="L173" s="120"/>
      <c r="M173" s="125"/>
      <c r="P173" s="126">
        <f>SUM(P174:P183)</f>
        <v>0</v>
      </c>
      <c r="R173" s="126">
        <f>SUM(R174:R183)</f>
        <v>0.183168</v>
      </c>
      <c r="T173" s="127">
        <f>SUM(T174:T183)</f>
        <v>0</v>
      </c>
      <c r="AR173" s="121" t="s">
        <v>82</v>
      </c>
      <c r="AT173" s="128" t="s">
        <v>71</v>
      </c>
      <c r="AU173" s="128" t="s">
        <v>80</v>
      </c>
      <c r="AY173" s="121" t="s">
        <v>181</v>
      </c>
      <c r="BK173" s="129">
        <f>SUM(BK174:BK183)</f>
        <v>0</v>
      </c>
    </row>
    <row r="174" spans="2:65" s="1" customFormat="1" ht="24.2" customHeight="1">
      <c r="B174" s="132"/>
      <c r="C174" s="133" t="s">
        <v>265</v>
      </c>
      <c r="D174" s="133" t="s">
        <v>184</v>
      </c>
      <c r="E174" s="134" t="s">
        <v>266</v>
      </c>
      <c r="F174" s="135" t="s">
        <v>267</v>
      </c>
      <c r="G174" s="136" t="s">
        <v>187</v>
      </c>
      <c r="H174" s="137">
        <v>19.2</v>
      </c>
      <c r="I174" s="138"/>
      <c r="J174" s="139">
        <f>ROUND(I174*H174,2)</f>
        <v>0</v>
      </c>
      <c r="K174" s="135" t="s">
        <v>188</v>
      </c>
      <c r="L174" s="32"/>
      <c r="M174" s="140" t="s">
        <v>1</v>
      </c>
      <c r="N174" s="141" t="s">
        <v>37</v>
      </c>
      <c r="P174" s="142">
        <f>O174*H174</f>
        <v>0</v>
      </c>
      <c r="Q174" s="142">
        <v>2.9999999999999997E-4</v>
      </c>
      <c r="R174" s="142">
        <f>Q174*H174</f>
        <v>5.7599999999999995E-3</v>
      </c>
      <c r="S174" s="142">
        <v>0</v>
      </c>
      <c r="T174" s="143">
        <f>S174*H174</f>
        <v>0</v>
      </c>
      <c r="AR174" s="144" t="s">
        <v>127</v>
      </c>
      <c r="AT174" s="144" t="s">
        <v>184</v>
      </c>
      <c r="AU174" s="144" t="s">
        <v>82</v>
      </c>
      <c r="AY174" s="17" t="s">
        <v>181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80</v>
      </c>
      <c r="BK174" s="145">
        <f>ROUND(I174*H174,2)</f>
        <v>0</v>
      </c>
      <c r="BL174" s="17" t="s">
        <v>127</v>
      </c>
      <c r="BM174" s="144" t="s">
        <v>268</v>
      </c>
    </row>
    <row r="175" spans="2:65" s="14" customFormat="1">
      <c r="B175" s="164"/>
      <c r="D175" s="147" t="s">
        <v>191</v>
      </c>
      <c r="E175" s="165" t="s">
        <v>1</v>
      </c>
      <c r="F175" s="166" t="s">
        <v>269</v>
      </c>
      <c r="H175" s="165" t="s">
        <v>1</v>
      </c>
      <c r="I175" s="167"/>
      <c r="L175" s="164"/>
      <c r="M175" s="168"/>
      <c r="T175" s="169"/>
      <c r="AT175" s="165" t="s">
        <v>191</v>
      </c>
      <c r="AU175" s="165" t="s">
        <v>82</v>
      </c>
      <c r="AV175" s="14" t="s">
        <v>80</v>
      </c>
      <c r="AW175" s="14" t="s">
        <v>29</v>
      </c>
      <c r="AX175" s="14" t="s">
        <v>72</v>
      </c>
      <c r="AY175" s="165" t="s">
        <v>181</v>
      </c>
    </row>
    <row r="176" spans="2:65" s="12" customFormat="1">
      <c r="B176" s="146"/>
      <c r="D176" s="147" t="s">
        <v>191</v>
      </c>
      <c r="E176" s="148" t="s">
        <v>1</v>
      </c>
      <c r="F176" s="149" t="s">
        <v>270</v>
      </c>
      <c r="H176" s="150">
        <v>19.2</v>
      </c>
      <c r="I176" s="151"/>
      <c r="L176" s="146"/>
      <c r="M176" s="152"/>
      <c r="T176" s="153"/>
      <c r="AT176" s="148" t="s">
        <v>191</v>
      </c>
      <c r="AU176" s="148" t="s">
        <v>82</v>
      </c>
      <c r="AV176" s="12" t="s">
        <v>82</v>
      </c>
      <c r="AW176" s="12" t="s">
        <v>29</v>
      </c>
      <c r="AX176" s="12" t="s">
        <v>80</v>
      </c>
      <c r="AY176" s="148" t="s">
        <v>181</v>
      </c>
    </row>
    <row r="177" spans="2:65" s="1" customFormat="1" ht="24.2" customHeight="1">
      <c r="B177" s="132"/>
      <c r="C177" s="170" t="s">
        <v>271</v>
      </c>
      <c r="D177" s="170" t="s">
        <v>272</v>
      </c>
      <c r="E177" s="171" t="s">
        <v>273</v>
      </c>
      <c r="F177" s="172" t="s">
        <v>274</v>
      </c>
      <c r="G177" s="173" t="s">
        <v>187</v>
      </c>
      <c r="H177" s="174">
        <v>21.12</v>
      </c>
      <c r="I177" s="175"/>
      <c r="J177" s="176">
        <f>ROUND(I177*H177,2)</f>
        <v>0</v>
      </c>
      <c r="K177" s="172" t="s">
        <v>188</v>
      </c>
      <c r="L177" s="177"/>
      <c r="M177" s="178" t="s">
        <v>1</v>
      </c>
      <c r="N177" s="179" t="s">
        <v>37</v>
      </c>
      <c r="P177" s="142">
        <f>O177*H177</f>
        <v>0</v>
      </c>
      <c r="Q177" s="142">
        <v>4.1999999999999997E-3</v>
      </c>
      <c r="R177" s="142">
        <f>Q177*H177</f>
        <v>8.8704000000000005E-2</v>
      </c>
      <c r="S177" s="142">
        <v>0</v>
      </c>
      <c r="T177" s="143">
        <f>S177*H177</f>
        <v>0</v>
      </c>
      <c r="AR177" s="144" t="s">
        <v>275</v>
      </c>
      <c r="AT177" s="144" t="s">
        <v>272</v>
      </c>
      <c r="AU177" s="144" t="s">
        <v>82</v>
      </c>
      <c r="AY177" s="17" t="s">
        <v>181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80</v>
      </c>
      <c r="BK177" s="145">
        <f>ROUND(I177*H177,2)</f>
        <v>0</v>
      </c>
      <c r="BL177" s="17" t="s">
        <v>127</v>
      </c>
      <c r="BM177" s="144" t="s">
        <v>276</v>
      </c>
    </row>
    <row r="178" spans="2:65" s="12" customFormat="1">
      <c r="B178" s="146"/>
      <c r="D178" s="147" t="s">
        <v>191</v>
      </c>
      <c r="E178" s="148" t="s">
        <v>1</v>
      </c>
      <c r="F178" s="149" t="s">
        <v>277</v>
      </c>
      <c r="H178" s="150">
        <v>21.12</v>
      </c>
      <c r="I178" s="151"/>
      <c r="L178" s="146"/>
      <c r="M178" s="152"/>
      <c r="T178" s="153"/>
      <c r="AT178" s="148" t="s">
        <v>191</v>
      </c>
      <c r="AU178" s="148" t="s">
        <v>82</v>
      </c>
      <c r="AV178" s="12" t="s">
        <v>82</v>
      </c>
      <c r="AW178" s="12" t="s">
        <v>29</v>
      </c>
      <c r="AX178" s="12" t="s">
        <v>80</v>
      </c>
      <c r="AY178" s="148" t="s">
        <v>181</v>
      </c>
    </row>
    <row r="179" spans="2:65" s="1" customFormat="1" ht="24.2" customHeight="1">
      <c r="B179" s="132"/>
      <c r="C179" s="133" t="s">
        <v>278</v>
      </c>
      <c r="D179" s="133" t="s">
        <v>184</v>
      </c>
      <c r="E179" s="134" t="s">
        <v>279</v>
      </c>
      <c r="F179" s="135" t="s">
        <v>280</v>
      </c>
      <c r="G179" s="136" t="s">
        <v>187</v>
      </c>
      <c r="H179" s="137">
        <v>19.2</v>
      </c>
      <c r="I179" s="138"/>
      <c r="J179" s="139">
        <f>ROUND(I179*H179,2)</f>
        <v>0</v>
      </c>
      <c r="K179" s="135" t="s">
        <v>188</v>
      </c>
      <c r="L179" s="32"/>
      <c r="M179" s="140" t="s">
        <v>1</v>
      </c>
      <c r="N179" s="141" t="s">
        <v>37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127</v>
      </c>
      <c r="AT179" s="144" t="s">
        <v>184</v>
      </c>
      <c r="AU179" s="144" t="s">
        <v>82</v>
      </c>
      <c r="AY179" s="17" t="s">
        <v>181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80</v>
      </c>
      <c r="BK179" s="145">
        <f>ROUND(I179*H179,2)</f>
        <v>0</v>
      </c>
      <c r="BL179" s="17" t="s">
        <v>127</v>
      </c>
      <c r="BM179" s="144" t="s">
        <v>281</v>
      </c>
    </row>
    <row r="180" spans="2:65" s="1" customFormat="1" ht="24.2" customHeight="1">
      <c r="B180" s="132"/>
      <c r="C180" s="170" t="s">
        <v>7</v>
      </c>
      <c r="D180" s="170" t="s">
        <v>272</v>
      </c>
      <c r="E180" s="171" t="s">
        <v>273</v>
      </c>
      <c r="F180" s="172" t="s">
        <v>274</v>
      </c>
      <c r="G180" s="173" t="s">
        <v>187</v>
      </c>
      <c r="H180" s="174">
        <v>21.12</v>
      </c>
      <c r="I180" s="175"/>
      <c r="J180" s="176">
        <f>ROUND(I180*H180,2)</f>
        <v>0</v>
      </c>
      <c r="K180" s="172" t="s">
        <v>188</v>
      </c>
      <c r="L180" s="177"/>
      <c r="M180" s="178" t="s">
        <v>1</v>
      </c>
      <c r="N180" s="179" t="s">
        <v>37</v>
      </c>
      <c r="P180" s="142">
        <f>O180*H180</f>
        <v>0</v>
      </c>
      <c r="Q180" s="142">
        <v>4.1999999999999997E-3</v>
      </c>
      <c r="R180" s="142">
        <f>Q180*H180</f>
        <v>8.8704000000000005E-2</v>
      </c>
      <c r="S180" s="142">
        <v>0</v>
      </c>
      <c r="T180" s="143">
        <f>S180*H180</f>
        <v>0</v>
      </c>
      <c r="AR180" s="144" t="s">
        <v>275</v>
      </c>
      <c r="AT180" s="144" t="s">
        <v>272</v>
      </c>
      <c r="AU180" s="144" t="s">
        <v>82</v>
      </c>
      <c r="AY180" s="17" t="s">
        <v>181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80</v>
      </c>
      <c r="BK180" s="145">
        <f>ROUND(I180*H180,2)</f>
        <v>0</v>
      </c>
      <c r="BL180" s="17" t="s">
        <v>127</v>
      </c>
      <c r="BM180" s="144" t="s">
        <v>282</v>
      </c>
    </row>
    <row r="181" spans="2:65" s="12" customFormat="1">
      <c r="B181" s="146"/>
      <c r="D181" s="147" t="s">
        <v>191</v>
      </c>
      <c r="F181" s="149" t="s">
        <v>283</v>
      </c>
      <c r="H181" s="150">
        <v>21.12</v>
      </c>
      <c r="I181" s="151"/>
      <c r="L181" s="146"/>
      <c r="M181" s="152"/>
      <c r="T181" s="153"/>
      <c r="AT181" s="148" t="s">
        <v>191</v>
      </c>
      <c r="AU181" s="148" t="s">
        <v>82</v>
      </c>
      <c r="AV181" s="12" t="s">
        <v>82</v>
      </c>
      <c r="AW181" s="12" t="s">
        <v>3</v>
      </c>
      <c r="AX181" s="12" t="s">
        <v>80</v>
      </c>
      <c r="AY181" s="148" t="s">
        <v>181</v>
      </c>
    </row>
    <row r="182" spans="2:65" s="1" customFormat="1" ht="24.2" customHeight="1">
      <c r="B182" s="132"/>
      <c r="C182" s="133" t="s">
        <v>284</v>
      </c>
      <c r="D182" s="133" t="s">
        <v>184</v>
      </c>
      <c r="E182" s="134" t="s">
        <v>285</v>
      </c>
      <c r="F182" s="135" t="s">
        <v>286</v>
      </c>
      <c r="G182" s="136" t="s">
        <v>236</v>
      </c>
      <c r="H182" s="137">
        <v>0.183</v>
      </c>
      <c r="I182" s="138"/>
      <c r="J182" s="139">
        <f>ROUND(I182*H182,2)</f>
        <v>0</v>
      </c>
      <c r="K182" s="135" t="s">
        <v>188</v>
      </c>
      <c r="L182" s="32"/>
      <c r="M182" s="140" t="s">
        <v>1</v>
      </c>
      <c r="N182" s="141" t="s">
        <v>37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127</v>
      </c>
      <c r="AT182" s="144" t="s">
        <v>184</v>
      </c>
      <c r="AU182" s="144" t="s">
        <v>82</v>
      </c>
      <c r="AY182" s="17" t="s">
        <v>181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80</v>
      </c>
      <c r="BK182" s="145">
        <f>ROUND(I182*H182,2)</f>
        <v>0</v>
      </c>
      <c r="BL182" s="17" t="s">
        <v>127</v>
      </c>
      <c r="BM182" s="144" t="s">
        <v>287</v>
      </c>
    </row>
    <row r="183" spans="2:65" s="1" customFormat="1" ht="24.2" customHeight="1">
      <c r="B183" s="132"/>
      <c r="C183" s="133" t="s">
        <v>288</v>
      </c>
      <c r="D183" s="133" t="s">
        <v>184</v>
      </c>
      <c r="E183" s="134" t="s">
        <v>289</v>
      </c>
      <c r="F183" s="135" t="s">
        <v>290</v>
      </c>
      <c r="G183" s="136" t="s">
        <v>236</v>
      </c>
      <c r="H183" s="137">
        <v>0.183</v>
      </c>
      <c r="I183" s="138"/>
      <c r="J183" s="139">
        <f>ROUND(I183*H183,2)</f>
        <v>0</v>
      </c>
      <c r="K183" s="135" t="s">
        <v>188</v>
      </c>
      <c r="L183" s="32"/>
      <c r="M183" s="140" t="s">
        <v>1</v>
      </c>
      <c r="N183" s="141" t="s">
        <v>37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127</v>
      </c>
      <c r="AT183" s="144" t="s">
        <v>184</v>
      </c>
      <c r="AU183" s="144" t="s">
        <v>82</v>
      </c>
      <c r="AY183" s="17" t="s">
        <v>181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80</v>
      </c>
      <c r="BK183" s="145">
        <f>ROUND(I183*H183,2)</f>
        <v>0</v>
      </c>
      <c r="BL183" s="17" t="s">
        <v>127</v>
      </c>
      <c r="BM183" s="144" t="s">
        <v>291</v>
      </c>
    </row>
    <row r="184" spans="2:65" s="11" customFormat="1" ht="22.9" customHeight="1">
      <c r="B184" s="120"/>
      <c r="D184" s="121" t="s">
        <v>71</v>
      </c>
      <c r="E184" s="130" t="s">
        <v>292</v>
      </c>
      <c r="F184" s="130" t="s">
        <v>293</v>
      </c>
      <c r="I184" s="123"/>
      <c r="J184" s="131">
        <f>BK184</f>
        <v>0</v>
      </c>
      <c r="L184" s="120"/>
      <c r="M184" s="125"/>
      <c r="P184" s="126">
        <f>SUM(P185:P186)</f>
        <v>0</v>
      </c>
      <c r="R184" s="126">
        <f>SUM(R185:R186)</f>
        <v>1.8169999999999999E-2</v>
      </c>
      <c r="T184" s="127">
        <f>SUM(T185:T186)</f>
        <v>0</v>
      </c>
      <c r="AR184" s="121" t="s">
        <v>82</v>
      </c>
      <c r="AT184" s="128" t="s">
        <v>71</v>
      </c>
      <c r="AU184" s="128" t="s">
        <v>80</v>
      </c>
      <c r="AY184" s="121" t="s">
        <v>181</v>
      </c>
      <c r="BK184" s="129">
        <f>SUM(BK185:BK186)</f>
        <v>0</v>
      </c>
    </row>
    <row r="185" spans="2:65" s="1" customFormat="1" ht="24.2" customHeight="1">
      <c r="B185" s="132"/>
      <c r="C185" s="133" t="s">
        <v>294</v>
      </c>
      <c r="D185" s="133" t="s">
        <v>184</v>
      </c>
      <c r="E185" s="134" t="s">
        <v>295</v>
      </c>
      <c r="F185" s="135" t="s">
        <v>296</v>
      </c>
      <c r="G185" s="136" t="s">
        <v>297</v>
      </c>
      <c r="H185" s="137">
        <v>1</v>
      </c>
      <c r="I185" s="138"/>
      <c r="J185" s="139">
        <f>ROUND(I185*H185,2)</f>
        <v>0</v>
      </c>
      <c r="K185" s="135" t="s">
        <v>1</v>
      </c>
      <c r="L185" s="32"/>
      <c r="M185" s="140" t="s">
        <v>1</v>
      </c>
      <c r="N185" s="141" t="s">
        <v>37</v>
      </c>
      <c r="P185" s="142">
        <f>O185*H185</f>
        <v>0</v>
      </c>
      <c r="Q185" s="142">
        <v>1.8169999999999999E-2</v>
      </c>
      <c r="R185" s="142">
        <f>Q185*H185</f>
        <v>1.8169999999999999E-2</v>
      </c>
      <c r="S185" s="142">
        <v>0</v>
      </c>
      <c r="T185" s="143">
        <f>S185*H185</f>
        <v>0</v>
      </c>
      <c r="AR185" s="144" t="s">
        <v>127</v>
      </c>
      <c r="AT185" s="144" t="s">
        <v>184</v>
      </c>
      <c r="AU185" s="144" t="s">
        <v>82</v>
      </c>
      <c r="AY185" s="17" t="s">
        <v>181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80</v>
      </c>
      <c r="BK185" s="145">
        <f>ROUND(I185*H185,2)</f>
        <v>0</v>
      </c>
      <c r="BL185" s="17" t="s">
        <v>127</v>
      </c>
      <c r="BM185" s="144" t="s">
        <v>298</v>
      </c>
    </row>
    <row r="186" spans="2:65" s="1" customFormat="1" ht="58.5">
      <c r="B186" s="32"/>
      <c r="D186" s="147" t="s">
        <v>204</v>
      </c>
      <c r="F186" s="161" t="s">
        <v>299</v>
      </c>
      <c r="I186" s="162"/>
      <c r="L186" s="32"/>
      <c r="M186" s="163"/>
      <c r="T186" s="56"/>
      <c r="AT186" s="17" t="s">
        <v>204</v>
      </c>
      <c r="AU186" s="17" t="s">
        <v>82</v>
      </c>
    </row>
    <row r="187" spans="2:65" s="11" customFormat="1" ht="22.9" customHeight="1">
      <c r="B187" s="120"/>
      <c r="D187" s="121" t="s">
        <v>71</v>
      </c>
      <c r="E187" s="130" t="s">
        <v>300</v>
      </c>
      <c r="F187" s="130" t="s">
        <v>301</v>
      </c>
      <c r="I187" s="123"/>
      <c r="J187" s="131">
        <f>BK187</f>
        <v>0</v>
      </c>
      <c r="L187" s="120"/>
      <c r="M187" s="125"/>
      <c r="P187" s="126">
        <f>SUM(P188:P190)</f>
        <v>0</v>
      </c>
      <c r="R187" s="126">
        <f>SUM(R188:R190)</f>
        <v>0</v>
      </c>
      <c r="T187" s="127">
        <f>SUM(T188:T190)</f>
        <v>0</v>
      </c>
      <c r="AR187" s="121" t="s">
        <v>82</v>
      </c>
      <c r="AT187" s="128" t="s">
        <v>71</v>
      </c>
      <c r="AU187" s="128" t="s">
        <v>80</v>
      </c>
      <c r="AY187" s="121" t="s">
        <v>181</v>
      </c>
      <c r="BK187" s="129">
        <f>SUM(BK188:BK190)</f>
        <v>0</v>
      </c>
    </row>
    <row r="188" spans="2:65" s="1" customFormat="1" ht="24.2" customHeight="1">
      <c r="B188" s="132"/>
      <c r="C188" s="133" t="s">
        <v>302</v>
      </c>
      <c r="D188" s="133" t="s">
        <v>184</v>
      </c>
      <c r="E188" s="134" t="s">
        <v>303</v>
      </c>
      <c r="F188" s="135" t="s">
        <v>304</v>
      </c>
      <c r="G188" s="136" t="s">
        <v>297</v>
      </c>
      <c r="H188" s="137">
        <v>1</v>
      </c>
      <c r="I188" s="138"/>
      <c r="J188" s="139">
        <f>ROUND(I188*H188,2)</f>
        <v>0</v>
      </c>
      <c r="K188" s="135" t="s">
        <v>1</v>
      </c>
      <c r="L188" s="32"/>
      <c r="M188" s="140" t="s">
        <v>1</v>
      </c>
      <c r="N188" s="141" t="s">
        <v>37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127</v>
      </c>
      <c r="AT188" s="144" t="s">
        <v>184</v>
      </c>
      <c r="AU188" s="144" t="s">
        <v>82</v>
      </c>
      <c r="AY188" s="17" t="s">
        <v>181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80</v>
      </c>
      <c r="BK188" s="145">
        <f>ROUND(I188*H188,2)</f>
        <v>0</v>
      </c>
      <c r="BL188" s="17" t="s">
        <v>127</v>
      </c>
      <c r="BM188" s="144" t="s">
        <v>305</v>
      </c>
    </row>
    <row r="189" spans="2:65" s="1" customFormat="1" ht="58.5">
      <c r="B189" s="32"/>
      <c r="D189" s="147" t="s">
        <v>204</v>
      </c>
      <c r="F189" s="161" t="s">
        <v>299</v>
      </c>
      <c r="I189" s="162"/>
      <c r="L189" s="32"/>
      <c r="M189" s="163"/>
      <c r="T189" s="56"/>
      <c r="AT189" s="17" t="s">
        <v>204</v>
      </c>
      <c r="AU189" s="17" t="s">
        <v>82</v>
      </c>
    </row>
    <row r="190" spans="2:65" s="12" customFormat="1">
      <c r="B190" s="146"/>
      <c r="D190" s="147" t="s">
        <v>191</v>
      </c>
      <c r="E190" s="148" t="s">
        <v>1</v>
      </c>
      <c r="F190" s="149" t="s">
        <v>80</v>
      </c>
      <c r="H190" s="150">
        <v>1</v>
      </c>
      <c r="I190" s="151"/>
      <c r="L190" s="146"/>
      <c r="M190" s="152"/>
      <c r="T190" s="153"/>
      <c r="AT190" s="148" t="s">
        <v>191</v>
      </c>
      <c r="AU190" s="148" t="s">
        <v>82</v>
      </c>
      <c r="AV190" s="12" t="s">
        <v>82</v>
      </c>
      <c r="AW190" s="12" t="s">
        <v>29</v>
      </c>
      <c r="AX190" s="12" t="s">
        <v>80</v>
      </c>
      <c r="AY190" s="148" t="s">
        <v>181</v>
      </c>
    </row>
    <row r="191" spans="2:65" s="11" customFormat="1" ht="22.9" customHeight="1">
      <c r="B191" s="120"/>
      <c r="D191" s="121" t="s">
        <v>71</v>
      </c>
      <c r="E191" s="130" t="s">
        <v>306</v>
      </c>
      <c r="F191" s="130" t="s">
        <v>307</v>
      </c>
      <c r="I191" s="123"/>
      <c r="J191" s="131">
        <f>BK191</f>
        <v>0</v>
      </c>
      <c r="L191" s="120"/>
      <c r="M191" s="125"/>
      <c r="P191" s="126">
        <f>SUM(P192:P194)</f>
        <v>0</v>
      </c>
      <c r="R191" s="126">
        <f>SUM(R192:R194)</f>
        <v>0</v>
      </c>
      <c r="T191" s="127">
        <f>SUM(T192:T194)</f>
        <v>0</v>
      </c>
      <c r="AR191" s="121" t="s">
        <v>82</v>
      </c>
      <c r="AT191" s="128" t="s">
        <v>71</v>
      </c>
      <c r="AU191" s="128" t="s">
        <v>80</v>
      </c>
      <c r="AY191" s="121" t="s">
        <v>181</v>
      </c>
      <c r="BK191" s="129">
        <f>SUM(BK192:BK194)</f>
        <v>0</v>
      </c>
    </row>
    <row r="192" spans="2:65" s="1" customFormat="1" ht="24.2" customHeight="1">
      <c r="B192" s="132"/>
      <c r="C192" s="133" t="s">
        <v>308</v>
      </c>
      <c r="D192" s="133" t="s">
        <v>184</v>
      </c>
      <c r="E192" s="134" t="s">
        <v>309</v>
      </c>
      <c r="F192" s="135" t="s">
        <v>310</v>
      </c>
      <c r="G192" s="136" t="s">
        <v>297</v>
      </c>
      <c r="H192" s="137">
        <v>1</v>
      </c>
      <c r="I192" s="138"/>
      <c r="J192" s="139">
        <f>ROUND(I192*H192,2)</f>
        <v>0</v>
      </c>
      <c r="K192" s="135" t="s">
        <v>1</v>
      </c>
      <c r="L192" s="32"/>
      <c r="M192" s="140" t="s">
        <v>1</v>
      </c>
      <c r="N192" s="141" t="s">
        <v>37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127</v>
      </c>
      <c r="AT192" s="144" t="s">
        <v>184</v>
      </c>
      <c r="AU192" s="144" t="s">
        <v>82</v>
      </c>
      <c r="AY192" s="17" t="s">
        <v>181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80</v>
      </c>
      <c r="BK192" s="145">
        <f>ROUND(I192*H192,2)</f>
        <v>0</v>
      </c>
      <c r="BL192" s="17" t="s">
        <v>127</v>
      </c>
      <c r="BM192" s="144" t="s">
        <v>311</v>
      </c>
    </row>
    <row r="193" spans="2:65" s="1" customFormat="1" ht="58.5">
      <c r="B193" s="32"/>
      <c r="D193" s="147" t="s">
        <v>204</v>
      </c>
      <c r="F193" s="161" t="s">
        <v>299</v>
      </c>
      <c r="I193" s="162"/>
      <c r="L193" s="32"/>
      <c r="M193" s="163"/>
      <c r="T193" s="56"/>
      <c r="AT193" s="17" t="s">
        <v>204</v>
      </c>
      <c r="AU193" s="17" t="s">
        <v>82</v>
      </c>
    </row>
    <row r="194" spans="2:65" s="12" customFormat="1">
      <c r="B194" s="146"/>
      <c r="D194" s="147" t="s">
        <v>191</v>
      </c>
      <c r="E194" s="148" t="s">
        <v>1</v>
      </c>
      <c r="F194" s="149" t="s">
        <v>80</v>
      </c>
      <c r="H194" s="150">
        <v>1</v>
      </c>
      <c r="I194" s="151"/>
      <c r="L194" s="146"/>
      <c r="M194" s="152"/>
      <c r="T194" s="153"/>
      <c r="AT194" s="148" t="s">
        <v>191</v>
      </c>
      <c r="AU194" s="148" t="s">
        <v>82</v>
      </c>
      <c r="AV194" s="12" t="s">
        <v>82</v>
      </c>
      <c r="AW194" s="12" t="s">
        <v>29</v>
      </c>
      <c r="AX194" s="12" t="s">
        <v>80</v>
      </c>
      <c r="AY194" s="148" t="s">
        <v>181</v>
      </c>
    </row>
    <row r="195" spans="2:65" s="11" customFormat="1" ht="22.9" customHeight="1">
      <c r="B195" s="120"/>
      <c r="D195" s="121" t="s">
        <v>71</v>
      </c>
      <c r="E195" s="130" t="s">
        <v>312</v>
      </c>
      <c r="F195" s="130" t="s">
        <v>313</v>
      </c>
      <c r="I195" s="123"/>
      <c r="J195" s="131">
        <f>BK195</f>
        <v>0</v>
      </c>
      <c r="L195" s="120"/>
      <c r="M195" s="125"/>
      <c r="P195" s="126">
        <f>SUM(P196:P197)</f>
        <v>0</v>
      </c>
      <c r="R195" s="126">
        <f>SUM(R196:R197)</f>
        <v>3.6339999999999997E-2</v>
      </c>
      <c r="T195" s="127">
        <f>SUM(T196:T197)</f>
        <v>0</v>
      </c>
      <c r="AR195" s="121" t="s">
        <v>82</v>
      </c>
      <c r="AT195" s="128" t="s">
        <v>71</v>
      </c>
      <c r="AU195" s="128" t="s">
        <v>80</v>
      </c>
      <c r="AY195" s="121" t="s">
        <v>181</v>
      </c>
      <c r="BK195" s="129">
        <f>SUM(BK196:BK197)</f>
        <v>0</v>
      </c>
    </row>
    <row r="196" spans="2:65" s="1" customFormat="1" ht="24.2" customHeight="1">
      <c r="B196" s="132"/>
      <c r="C196" s="133" t="s">
        <v>314</v>
      </c>
      <c r="D196" s="133" t="s">
        <v>184</v>
      </c>
      <c r="E196" s="134" t="s">
        <v>315</v>
      </c>
      <c r="F196" s="135" t="s">
        <v>316</v>
      </c>
      <c r="G196" s="136" t="s">
        <v>297</v>
      </c>
      <c r="H196" s="137">
        <v>1</v>
      </c>
      <c r="I196" s="138"/>
      <c r="J196" s="139">
        <f>ROUND(I196*H196,2)</f>
        <v>0</v>
      </c>
      <c r="K196" s="135" t="s">
        <v>1</v>
      </c>
      <c r="L196" s="32"/>
      <c r="M196" s="140" t="s">
        <v>1</v>
      </c>
      <c r="N196" s="141" t="s">
        <v>37</v>
      </c>
      <c r="P196" s="142">
        <f>O196*H196</f>
        <v>0</v>
      </c>
      <c r="Q196" s="142">
        <v>1.8169999999999999E-2</v>
      </c>
      <c r="R196" s="142">
        <f>Q196*H196</f>
        <v>1.8169999999999999E-2</v>
      </c>
      <c r="S196" s="142">
        <v>0</v>
      </c>
      <c r="T196" s="143">
        <f>S196*H196</f>
        <v>0</v>
      </c>
      <c r="AR196" s="144" t="s">
        <v>127</v>
      </c>
      <c r="AT196" s="144" t="s">
        <v>184</v>
      </c>
      <c r="AU196" s="144" t="s">
        <v>82</v>
      </c>
      <c r="AY196" s="17" t="s">
        <v>181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80</v>
      </c>
      <c r="BK196" s="145">
        <f>ROUND(I196*H196,2)</f>
        <v>0</v>
      </c>
      <c r="BL196" s="17" t="s">
        <v>127</v>
      </c>
      <c r="BM196" s="144" t="s">
        <v>317</v>
      </c>
    </row>
    <row r="197" spans="2:65" s="1" customFormat="1" ht="16.5" customHeight="1">
      <c r="B197" s="132"/>
      <c r="C197" s="133" t="s">
        <v>318</v>
      </c>
      <c r="D197" s="133" t="s">
        <v>184</v>
      </c>
      <c r="E197" s="134" t="s">
        <v>319</v>
      </c>
      <c r="F197" s="135" t="s">
        <v>320</v>
      </c>
      <c r="G197" s="136" t="s">
        <v>297</v>
      </c>
      <c r="H197" s="137">
        <v>1</v>
      </c>
      <c r="I197" s="138"/>
      <c r="J197" s="139">
        <f>ROUND(I197*H197,2)</f>
        <v>0</v>
      </c>
      <c r="K197" s="135" t="s">
        <v>1</v>
      </c>
      <c r="L197" s="32"/>
      <c r="M197" s="140" t="s">
        <v>1</v>
      </c>
      <c r="N197" s="141" t="s">
        <v>37</v>
      </c>
      <c r="P197" s="142">
        <f>O197*H197</f>
        <v>0</v>
      </c>
      <c r="Q197" s="142">
        <v>1.8169999999999999E-2</v>
      </c>
      <c r="R197" s="142">
        <f>Q197*H197</f>
        <v>1.8169999999999999E-2</v>
      </c>
      <c r="S197" s="142">
        <v>0</v>
      </c>
      <c r="T197" s="143">
        <f>S197*H197</f>
        <v>0</v>
      </c>
      <c r="AR197" s="144" t="s">
        <v>127</v>
      </c>
      <c r="AT197" s="144" t="s">
        <v>184</v>
      </c>
      <c r="AU197" s="144" t="s">
        <v>82</v>
      </c>
      <c r="AY197" s="17" t="s">
        <v>181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80</v>
      </c>
      <c r="BK197" s="145">
        <f>ROUND(I197*H197,2)</f>
        <v>0</v>
      </c>
      <c r="BL197" s="17" t="s">
        <v>127</v>
      </c>
      <c r="BM197" s="144" t="s">
        <v>321</v>
      </c>
    </row>
    <row r="198" spans="2:65" s="11" customFormat="1" ht="22.9" customHeight="1">
      <c r="B198" s="120"/>
      <c r="D198" s="121" t="s">
        <v>71</v>
      </c>
      <c r="E198" s="130" t="s">
        <v>322</v>
      </c>
      <c r="F198" s="130" t="s">
        <v>323</v>
      </c>
      <c r="I198" s="123"/>
      <c r="J198" s="131">
        <f>BK198</f>
        <v>0</v>
      </c>
      <c r="L198" s="120"/>
      <c r="M198" s="125"/>
      <c r="P198" s="126">
        <f>P199</f>
        <v>0</v>
      </c>
      <c r="R198" s="126">
        <f>R199</f>
        <v>1.8169999999999999E-2</v>
      </c>
      <c r="T198" s="127">
        <f>T199</f>
        <v>0</v>
      </c>
      <c r="AR198" s="121" t="s">
        <v>82</v>
      </c>
      <c r="AT198" s="128" t="s">
        <v>71</v>
      </c>
      <c r="AU198" s="128" t="s">
        <v>80</v>
      </c>
      <c r="AY198" s="121" t="s">
        <v>181</v>
      </c>
      <c r="BK198" s="129">
        <f>BK199</f>
        <v>0</v>
      </c>
    </row>
    <row r="199" spans="2:65" s="1" customFormat="1" ht="37.9" customHeight="1">
      <c r="B199" s="132"/>
      <c r="C199" s="133" t="s">
        <v>324</v>
      </c>
      <c r="D199" s="133" t="s">
        <v>184</v>
      </c>
      <c r="E199" s="134" t="s">
        <v>325</v>
      </c>
      <c r="F199" s="135" t="s">
        <v>326</v>
      </c>
      <c r="G199" s="136" t="s">
        <v>297</v>
      </c>
      <c r="H199" s="137">
        <v>1</v>
      </c>
      <c r="I199" s="138"/>
      <c r="J199" s="139">
        <f>ROUND(I199*H199,2)</f>
        <v>0</v>
      </c>
      <c r="K199" s="135" t="s">
        <v>1</v>
      </c>
      <c r="L199" s="32"/>
      <c r="M199" s="140" t="s">
        <v>1</v>
      </c>
      <c r="N199" s="141" t="s">
        <v>37</v>
      </c>
      <c r="P199" s="142">
        <f>O199*H199</f>
        <v>0</v>
      </c>
      <c r="Q199" s="142">
        <v>1.8169999999999999E-2</v>
      </c>
      <c r="R199" s="142">
        <f>Q199*H199</f>
        <v>1.8169999999999999E-2</v>
      </c>
      <c r="S199" s="142">
        <v>0</v>
      </c>
      <c r="T199" s="143">
        <f>S199*H199</f>
        <v>0</v>
      </c>
      <c r="AR199" s="144" t="s">
        <v>127</v>
      </c>
      <c r="AT199" s="144" t="s">
        <v>184</v>
      </c>
      <c r="AU199" s="144" t="s">
        <v>82</v>
      </c>
      <c r="AY199" s="17" t="s">
        <v>181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80</v>
      </c>
      <c r="BK199" s="145">
        <f>ROUND(I199*H199,2)</f>
        <v>0</v>
      </c>
      <c r="BL199" s="17" t="s">
        <v>127</v>
      </c>
      <c r="BM199" s="144" t="s">
        <v>327</v>
      </c>
    </row>
    <row r="200" spans="2:65" s="11" customFormat="1" ht="22.9" customHeight="1">
      <c r="B200" s="120"/>
      <c r="D200" s="121" t="s">
        <v>71</v>
      </c>
      <c r="E200" s="130" t="s">
        <v>328</v>
      </c>
      <c r="F200" s="130" t="s">
        <v>329</v>
      </c>
      <c r="I200" s="123"/>
      <c r="J200" s="131">
        <f>BK200</f>
        <v>0</v>
      </c>
      <c r="L200" s="120"/>
      <c r="M200" s="125"/>
      <c r="P200" s="126">
        <f>SUM(P201:P203)</f>
        <v>0</v>
      </c>
      <c r="R200" s="126">
        <f>SUM(R201:R203)</f>
        <v>0.15379199999999998</v>
      </c>
      <c r="T200" s="127">
        <f>SUM(T201:T203)</f>
        <v>0</v>
      </c>
      <c r="AR200" s="121" t="s">
        <v>82</v>
      </c>
      <c r="AT200" s="128" t="s">
        <v>71</v>
      </c>
      <c r="AU200" s="128" t="s">
        <v>80</v>
      </c>
      <c r="AY200" s="121" t="s">
        <v>181</v>
      </c>
      <c r="BK200" s="129">
        <f>SUM(BK201:BK203)</f>
        <v>0</v>
      </c>
    </row>
    <row r="201" spans="2:65" s="1" customFormat="1" ht="24.2" customHeight="1">
      <c r="B201" s="132"/>
      <c r="C201" s="133" t="s">
        <v>330</v>
      </c>
      <c r="D201" s="133" t="s">
        <v>184</v>
      </c>
      <c r="E201" s="134" t="s">
        <v>331</v>
      </c>
      <c r="F201" s="135" t="s">
        <v>332</v>
      </c>
      <c r="G201" s="136" t="s">
        <v>187</v>
      </c>
      <c r="H201" s="137">
        <v>19.2</v>
      </c>
      <c r="I201" s="138"/>
      <c r="J201" s="139">
        <f>ROUND(I201*H201,2)</f>
        <v>0</v>
      </c>
      <c r="K201" s="135" t="s">
        <v>1</v>
      </c>
      <c r="L201" s="32"/>
      <c r="M201" s="140" t="s">
        <v>1</v>
      </c>
      <c r="N201" s="141" t="s">
        <v>37</v>
      </c>
      <c r="P201" s="142">
        <f>O201*H201</f>
        <v>0</v>
      </c>
      <c r="Q201" s="142">
        <v>2.6700000000000001E-3</v>
      </c>
      <c r="R201" s="142">
        <f>Q201*H201</f>
        <v>5.1263999999999997E-2</v>
      </c>
      <c r="S201" s="142">
        <v>0</v>
      </c>
      <c r="T201" s="143">
        <f>S201*H201</f>
        <v>0</v>
      </c>
      <c r="AR201" s="144" t="s">
        <v>127</v>
      </c>
      <c r="AT201" s="144" t="s">
        <v>184</v>
      </c>
      <c r="AU201" s="144" t="s">
        <v>82</v>
      </c>
      <c r="AY201" s="17" t="s">
        <v>181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80</v>
      </c>
      <c r="BK201" s="145">
        <f>ROUND(I201*H201,2)</f>
        <v>0</v>
      </c>
      <c r="BL201" s="17" t="s">
        <v>127</v>
      </c>
      <c r="BM201" s="144" t="s">
        <v>333</v>
      </c>
    </row>
    <row r="202" spans="2:65" s="1" customFormat="1" ht="24.2" customHeight="1">
      <c r="B202" s="132"/>
      <c r="C202" s="133" t="s">
        <v>334</v>
      </c>
      <c r="D202" s="133" t="s">
        <v>184</v>
      </c>
      <c r="E202" s="134" t="s">
        <v>335</v>
      </c>
      <c r="F202" s="135" t="s">
        <v>336</v>
      </c>
      <c r="G202" s="136" t="s">
        <v>187</v>
      </c>
      <c r="H202" s="137">
        <v>19.2</v>
      </c>
      <c r="I202" s="138"/>
      <c r="J202" s="139">
        <f>ROUND(I202*H202,2)</f>
        <v>0</v>
      </c>
      <c r="K202" s="135" t="s">
        <v>1</v>
      </c>
      <c r="L202" s="32"/>
      <c r="M202" s="140" t="s">
        <v>1</v>
      </c>
      <c r="N202" s="141" t="s">
        <v>37</v>
      </c>
      <c r="P202" s="142">
        <f>O202*H202</f>
        <v>0</v>
      </c>
      <c r="Q202" s="142">
        <v>2.6700000000000001E-3</v>
      </c>
      <c r="R202" s="142">
        <f>Q202*H202</f>
        <v>5.1263999999999997E-2</v>
      </c>
      <c r="S202" s="142">
        <v>0</v>
      </c>
      <c r="T202" s="143">
        <f>S202*H202</f>
        <v>0</v>
      </c>
      <c r="AR202" s="144" t="s">
        <v>127</v>
      </c>
      <c r="AT202" s="144" t="s">
        <v>184</v>
      </c>
      <c r="AU202" s="144" t="s">
        <v>82</v>
      </c>
      <c r="AY202" s="17" t="s">
        <v>181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80</v>
      </c>
      <c r="BK202" s="145">
        <f>ROUND(I202*H202,2)</f>
        <v>0</v>
      </c>
      <c r="BL202" s="17" t="s">
        <v>127</v>
      </c>
      <c r="BM202" s="144" t="s">
        <v>337</v>
      </c>
    </row>
    <row r="203" spans="2:65" s="1" customFormat="1" ht="24.2" customHeight="1">
      <c r="B203" s="132"/>
      <c r="C203" s="133" t="s">
        <v>275</v>
      </c>
      <c r="D203" s="133" t="s">
        <v>184</v>
      </c>
      <c r="E203" s="134" t="s">
        <v>338</v>
      </c>
      <c r="F203" s="135" t="s">
        <v>339</v>
      </c>
      <c r="G203" s="136" t="s">
        <v>187</v>
      </c>
      <c r="H203" s="137">
        <v>19.2</v>
      </c>
      <c r="I203" s="138"/>
      <c r="J203" s="139">
        <f>ROUND(I203*H203,2)</f>
        <v>0</v>
      </c>
      <c r="K203" s="135" t="s">
        <v>1</v>
      </c>
      <c r="L203" s="32"/>
      <c r="M203" s="140" t="s">
        <v>1</v>
      </c>
      <c r="N203" s="141" t="s">
        <v>37</v>
      </c>
      <c r="P203" s="142">
        <f>O203*H203</f>
        <v>0</v>
      </c>
      <c r="Q203" s="142">
        <v>2.6700000000000001E-3</v>
      </c>
      <c r="R203" s="142">
        <f>Q203*H203</f>
        <v>5.1263999999999997E-2</v>
      </c>
      <c r="S203" s="142">
        <v>0</v>
      </c>
      <c r="T203" s="143">
        <f>S203*H203</f>
        <v>0</v>
      </c>
      <c r="AR203" s="144" t="s">
        <v>127</v>
      </c>
      <c r="AT203" s="144" t="s">
        <v>184</v>
      </c>
      <c r="AU203" s="144" t="s">
        <v>82</v>
      </c>
      <c r="AY203" s="17" t="s">
        <v>181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80</v>
      </c>
      <c r="BK203" s="145">
        <f>ROUND(I203*H203,2)</f>
        <v>0</v>
      </c>
      <c r="BL203" s="17" t="s">
        <v>127</v>
      </c>
      <c r="BM203" s="144" t="s">
        <v>340</v>
      </c>
    </row>
    <row r="204" spans="2:65" s="11" customFormat="1" ht="22.9" customHeight="1">
      <c r="B204" s="120"/>
      <c r="D204" s="121" t="s">
        <v>71</v>
      </c>
      <c r="E204" s="130" t="s">
        <v>341</v>
      </c>
      <c r="F204" s="130" t="s">
        <v>342</v>
      </c>
      <c r="I204" s="123"/>
      <c r="J204" s="131">
        <f>BK204</f>
        <v>0</v>
      </c>
      <c r="L204" s="120"/>
      <c r="M204" s="125"/>
      <c r="P204" s="126">
        <f>SUM(P205:P222)</f>
        <v>0</v>
      </c>
      <c r="R204" s="126">
        <f>SUM(R205:R222)</f>
        <v>2.1595664000000001</v>
      </c>
      <c r="T204" s="127">
        <f>SUM(T205:T222)</f>
        <v>0.59762799999999994</v>
      </c>
      <c r="AR204" s="121" t="s">
        <v>82</v>
      </c>
      <c r="AT204" s="128" t="s">
        <v>71</v>
      </c>
      <c r="AU204" s="128" t="s">
        <v>80</v>
      </c>
      <c r="AY204" s="121" t="s">
        <v>181</v>
      </c>
      <c r="BK204" s="129">
        <f>SUM(BK205:BK222)</f>
        <v>0</v>
      </c>
    </row>
    <row r="205" spans="2:65" s="1" customFormat="1" ht="33" customHeight="1">
      <c r="B205" s="132"/>
      <c r="C205" s="133" t="s">
        <v>343</v>
      </c>
      <c r="D205" s="133" t="s">
        <v>184</v>
      </c>
      <c r="E205" s="134" t="s">
        <v>344</v>
      </c>
      <c r="F205" s="135" t="s">
        <v>345</v>
      </c>
      <c r="G205" s="136" t="s">
        <v>187</v>
      </c>
      <c r="H205" s="137">
        <v>51.84</v>
      </c>
      <c r="I205" s="138"/>
      <c r="J205" s="139">
        <f>ROUND(I205*H205,2)</f>
        <v>0</v>
      </c>
      <c r="K205" s="135" t="s">
        <v>188</v>
      </c>
      <c r="L205" s="32"/>
      <c r="M205" s="140" t="s">
        <v>1</v>
      </c>
      <c r="N205" s="141" t="s">
        <v>37</v>
      </c>
      <c r="P205" s="142">
        <f>O205*H205</f>
        <v>0</v>
      </c>
      <c r="Q205" s="142">
        <v>3.0859999999999999E-2</v>
      </c>
      <c r="R205" s="142">
        <f>Q205*H205</f>
        <v>1.5997824</v>
      </c>
      <c r="S205" s="142">
        <v>0</v>
      </c>
      <c r="T205" s="143">
        <f>S205*H205</f>
        <v>0</v>
      </c>
      <c r="AR205" s="144" t="s">
        <v>127</v>
      </c>
      <c r="AT205" s="144" t="s">
        <v>184</v>
      </c>
      <c r="AU205" s="144" t="s">
        <v>82</v>
      </c>
      <c r="AY205" s="17" t="s">
        <v>181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80</v>
      </c>
      <c r="BK205" s="145">
        <f>ROUND(I205*H205,2)</f>
        <v>0</v>
      </c>
      <c r="BL205" s="17" t="s">
        <v>127</v>
      </c>
      <c r="BM205" s="144" t="s">
        <v>346</v>
      </c>
    </row>
    <row r="206" spans="2:65" s="12" customFormat="1">
      <c r="B206" s="146"/>
      <c r="D206" s="147" t="s">
        <v>191</v>
      </c>
      <c r="E206" s="148" t="s">
        <v>1</v>
      </c>
      <c r="F206" s="149" t="s">
        <v>347</v>
      </c>
      <c r="H206" s="150">
        <v>51.84</v>
      </c>
      <c r="I206" s="151"/>
      <c r="L206" s="146"/>
      <c r="M206" s="152"/>
      <c r="T206" s="153"/>
      <c r="AT206" s="148" t="s">
        <v>191</v>
      </c>
      <c r="AU206" s="148" t="s">
        <v>82</v>
      </c>
      <c r="AV206" s="12" t="s">
        <v>82</v>
      </c>
      <c r="AW206" s="12" t="s">
        <v>29</v>
      </c>
      <c r="AX206" s="12" t="s">
        <v>72</v>
      </c>
      <c r="AY206" s="148" t="s">
        <v>181</v>
      </c>
    </row>
    <row r="207" spans="2:65" s="13" customFormat="1">
      <c r="B207" s="154"/>
      <c r="D207" s="147" t="s">
        <v>191</v>
      </c>
      <c r="E207" s="155" t="s">
        <v>1</v>
      </c>
      <c r="F207" s="156" t="s">
        <v>193</v>
      </c>
      <c r="H207" s="157">
        <v>51.84</v>
      </c>
      <c r="I207" s="158"/>
      <c r="L207" s="154"/>
      <c r="M207" s="159"/>
      <c r="T207" s="160"/>
      <c r="AT207" s="155" t="s">
        <v>191</v>
      </c>
      <c r="AU207" s="155" t="s">
        <v>82</v>
      </c>
      <c r="AV207" s="13" t="s">
        <v>189</v>
      </c>
      <c r="AW207" s="13" t="s">
        <v>29</v>
      </c>
      <c r="AX207" s="13" t="s">
        <v>80</v>
      </c>
      <c r="AY207" s="155" t="s">
        <v>181</v>
      </c>
    </row>
    <row r="208" spans="2:65" s="1" customFormat="1" ht="24.2" customHeight="1">
      <c r="B208" s="132"/>
      <c r="C208" s="133" t="s">
        <v>348</v>
      </c>
      <c r="D208" s="133" t="s">
        <v>184</v>
      </c>
      <c r="E208" s="134" t="s">
        <v>349</v>
      </c>
      <c r="F208" s="135" t="s">
        <v>350</v>
      </c>
      <c r="G208" s="136" t="s">
        <v>187</v>
      </c>
      <c r="H208" s="137">
        <v>9.6</v>
      </c>
      <c r="I208" s="138"/>
      <c r="J208" s="139">
        <f>ROUND(I208*H208,2)</f>
        <v>0</v>
      </c>
      <c r="K208" s="135" t="s">
        <v>188</v>
      </c>
      <c r="L208" s="32"/>
      <c r="M208" s="140" t="s">
        <v>1</v>
      </c>
      <c r="N208" s="141" t="s">
        <v>37</v>
      </c>
      <c r="P208" s="142">
        <f>O208*H208</f>
        <v>0</v>
      </c>
      <c r="Q208" s="142">
        <v>0</v>
      </c>
      <c r="R208" s="142">
        <f>Q208*H208</f>
        <v>0</v>
      </c>
      <c r="S208" s="142">
        <v>5.638E-2</v>
      </c>
      <c r="T208" s="143">
        <f>S208*H208</f>
        <v>0.54124799999999995</v>
      </c>
      <c r="AR208" s="144" t="s">
        <v>127</v>
      </c>
      <c r="AT208" s="144" t="s">
        <v>184</v>
      </c>
      <c r="AU208" s="144" t="s">
        <v>82</v>
      </c>
      <c r="AY208" s="17" t="s">
        <v>181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80</v>
      </c>
      <c r="BK208" s="145">
        <f>ROUND(I208*H208,2)</f>
        <v>0</v>
      </c>
      <c r="BL208" s="17" t="s">
        <v>127</v>
      </c>
      <c r="BM208" s="144" t="s">
        <v>351</v>
      </c>
    </row>
    <row r="209" spans="2:65" s="12" customFormat="1">
      <c r="B209" s="146"/>
      <c r="D209" s="147" t="s">
        <v>191</v>
      </c>
      <c r="E209" s="148" t="s">
        <v>1</v>
      </c>
      <c r="F209" s="149" t="s">
        <v>352</v>
      </c>
      <c r="H209" s="150">
        <v>9.6</v>
      </c>
      <c r="I209" s="151"/>
      <c r="L209" s="146"/>
      <c r="M209" s="152"/>
      <c r="T209" s="153"/>
      <c r="AT209" s="148" t="s">
        <v>191</v>
      </c>
      <c r="AU209" s="148" t="s">
        <v>82</v>
      </c>
      <c r="AV209" s="12" t="s">
        <v>82</v>
      </c>
      <c r="AW209" s="12" t="s">
        <v>29</v>
      </c>
      <c r="AX209" s="12" t="s">
        <v>72</v>
      </c>
      <c r="AY209" s="148" t="s">
        <v>181</v>
      </c>
    </row>
    <row r="210" spans="2:65" s="13" customFormat="1">
      <c r="B210" s="154"/>
      <c r="D210" s="147" t="s">
        <v>191</v>
      </c>
      <c r="E210" s="155" t="s">
        <v>1</v>
      </c>
      <c r="F210" s="156" t="s">
        <v>193</v>
      </c>
      <c r="H210" s="157">
        <v>9.6</v>
      </c>
      <c r="I210" s="158"/>
      <c r="L210" s="154"/>
      <c r="M210" s="159"/>
      <c r="T210" s="160"/>
      <c r="AT210" s="155" t="s">
        <v>191</v>
      </c>
      <c r="AU210" s="155" t="s">
        <v>82</v>
      </c>
      <c r="AV210" s="13" t="s">
        <v>189</v>
      </c>
      <c r="AW210" s="13" t="s">
        <v>29</v>
      </c>
      <c r="AX210" s="13" t="s">
        <v>80</v>
      </c>
      <c r="AY210" s="155" t="s">
        <v>181</v>
      </c>
    </row>
    <row r="211" spans="2:65" s="1" customFormat="1" ht="16.5" customHeight="1">
      <c r="B211" s="132"/>
      <c r="C211" s="133" t="s">
        <v>353</v>
      </c>
      <c r="D211" s="133" t="s">
        <v>184</v>
      </c>
      <c r="E211" s="134" t="s">
        <v>354</v>
      </c>
      <c r="F211" s="135" t="s">
        <v>355</v>
      </c>
      <c r="G211" s="136" t="s">
        <v>356</v>
      </c>
      <c r="H211" s="137">
        <v>1</v>
      </c>
      <c r="I211" s="138"/>
      <c r="J211" s="139">
        <f>ROUND(I211*H211,2)</f>
        <v>0</v>
      </c>
      <c r="K211" s="135" t="s">
        <v>1</v>
      </c>
      <c r="L211" s="32"/>
      <c r="M211" s="140" t="s">
        <v>1</v>
      </c>
      <c r="N211" s="141" t="s">
        <v>37</v>
      </c>
      <c r="P211" s="142">
        <f>O211*H211</f>
        <v>0</v>
      </c>
      <c r="Q211" s="142">
        <v>0</v>
      </c>
      <c r="R211" s="142">
        <f>Q211*H211</f>
        <v>0</v>
      </c>
      <c r="S211" s="142">
        <v>5.638E-2</v>
      </c>
      <c r="T211" s="143">
        <f>S211*H211</f>
        <v>5.638E-2</v>
      </c>
      <c r="AR211" s="144" t="s">
        <v>127</v>
      </c>
      <c r="AT211" s="144" t="s">
        <v>184</v>
      </c>
      <c r="AU211" s="144" t="s">
        <v>82</v>
      </c>
      <c r="AY211" s="17" t="s">
        <v>181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80</v>
      </c>
      <c r="BK211" s="145">
        <f>ROUND(I211*H211,2)</f>
        <v>0</v>
      </c>
      <c r="BL211" s="17" t="s">
        <v>127</v>
      </c>
      <c r="BM211" s="144" t="s">
        <v>357</v>
      </c>
    </row>
    <row r="212" spans="2:65" s="12" customFormat="1">
      <c r="B212" s="146"/>
      <c r="D212" s="147" t="s">
        <v>191</v>
      </c>
      <c r="E212" s="148" t="s">
        <v>1</v>
      </c>
      <c r="F212" s="149" t="s">
        <v>80</v>
      </c>
      <c r="H212" s="150">
        <v>1</v>
      </c>
      <c r="I212" s="151"/>
      <c r="L212" s="146"/>
      <c r="M212" s="152"/>
      <c r="T212" s="153"/>
      <c r="AT212" s="148" t="s">
        <v>191</v>
      </c>
      <c r="AU212" s="148" t="s">
        <v>82</v>
      </c>
      <c r="AV212" s="12" t="s">
        <v>82</v>
      </c>
      <c r="AW212" s="12" t="s">
        <v>29</v>
      </c>
      <c r="AX212" s="12" t="s">
        <v>80</v>
      </c>
      <c r="AY212" s="148" t="s">
        <v>181</v>
      </c>
    </row>
    <row r="213" spans="2:65" s="1" customFormat="1" ht="24.2" customHeight="1">
      <c r="B213" s="132"/>
      <c r="C213" s="133" t="s">
        <v>358</v>
      </c>
      <c r="D213" s="133" t="s">
        <v>184</v>
      </c>
      <c r="E213" s="134" t="s">
        <v>359</v>
      </c>
      <c r="F213" s="135" t="s">
        <v>360</v>
      </c>
      <c r="G213" s="136" t="s">
        <v>187</v>
      </c>
      <c r="H213" s="137">
        <v>19.2</v>
      </c>
      <c r="I213" s="138"/>
      <c r="J213" s="139">
        <f>ROUND(I213*H213,2)</f>
        <v>0</v>
      </c>
      <c r="K213" s="135" t="s">
        <v>188</v>
      </c>
      <c r="L213" s="32"/>
      <c r="M213" s="140" t="s">
        <v>1</v>
      </c>
      <c r="N213" s="141" t="s">
        <v>37</v>
      </c>
      <c r="P213" s="142">
        <f>O213*H213</f>
        <v>0</v>
      </c>
      <c r="Q213" s="142">
        <v>2.4889999999999999E-2</v>
      </c>
      <c r="R213" s="142">
        <f>Q213*H213</f>
        <v>0.47788799999999998</v>
      </c>
      <c r="S213" s="142">
        <v>0</v>
      </c>
      <c r="T213" s="143">
        <f>S213*H213</f>
        <v>0</v>
      </c>
      <c r="AR213" s="144" t="s">
        <v>127</v>
      </c>
      <c r="AT213" s="144" t="s">
        <v>184</v>
      </c>
      <c r="AU213" s="144" t="s">
        <v>82</v>
      </c>
      <c r="AY213" s="17" t="s">
        <v>181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127</v>
      </c>
      <c r="BM213" s="144" t="s">
        <v>361</v>
      </c>
    </row>
    <row r="214" spans="2:65" s="1" customFormat="1" ht="24.2" customHeight="1">
      <c r="B214" s="132"/>
      <c r="C214" s="133" t="s">
        <v>362</v>
      </c>
      <c r="D214" s="133" t="s">
        <v>184</v>
      </c>
      <c r="E214" s="134" t="s">
        <v>363</v>
      </c>
      <c r="F214" s="135" t="s">
        <v>364</v>
      </c>
      <c r="G214" s="136" t="s">
        <v>240</v>
      </c>
      <c r="H214" s="137">
        <v>3.2</v>
      </c>
      <c r="I214" s="138"/>
      <c r="J214" s="139">
        <f>ROUND(I214*H214,2)</f>
        <v>0</v>
      </c>
      <c r="K214" s="135" t="s">
        <v>188</v>
      </c>
      <c r="L214" s="32"/>
      <c r="M214" s="140" t="s">
        <v>1</v>
      </c>
      <c r="N214" s="141" t="s">
        <v>37</v>
      </c>
      <c r="P214" s="142">
        <f>O214*H214</f>
        <v>0</v>
      </c>
      <c r="Q214" s="142">
        <v>1.9359999999999999E-2</v>
      </c>
      <c r="R214" s="142">
        <f>Q214*H214</f>
        <v>6.1952E-2</v>
      </c>
      <c r="S214" s="142">
        <v>0</v>
      </c>
      <c r="T214" s="143">
        <f>S214*H214</f>
        <v>0</v>
      </c>
      <c r="AR214" s="144" t="s">
        <v>127</v>
      </c>
      <c r="AT214" s="144" t="s">
        <v>184</v>
      </c>
      <c r="AU214" s="144" t="s">
        <v>82</v>
      </c>
      <c r="AY214" s="17" t="s">
        <v>181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80</v>
      </c>
      <c r="BK214" s="145">
        <f>ROUND(I214*H214,2)</f>
        <v>0</v>
      </c>
      <c r="BL214" s="17" t="s">
        <v>127</v>
      </c>
      <c r="BM214" s="144" t="s">
        <v>365</v>
      </c>
    </row>
    <row r="215" spans="2:65" s="14" customFormat="1">
      <c r="B215" s="164"/>
      <c r="D215" s="147" t="s">
        <v>191</v>
      </c>
      <c r="E215" s="165" t="s">
        <v>1</v>
      </c>
      <c r="F215" s="166" t="s">
        <v>366</v>
      </c>
      <c r="H215" s="165" t="s">
        <v>1</v>
      </c>
      <c r="I215" s="167"/>
      <c r="L215" s="164"/>
      <c r="M215" s="168"/>
      <c r="T215" s="169"/>
      <c r="AT215" s="165" t="s">
        <v>191</v>
      </c>
      <c r="AU215" s="165" t="s">
        <v>82</v>
      </c>
      <c r="AV215" s="14" t="s">
        <v>80</v>
      </c>
      <c r="AW215" s="14" t="s">
        <v>29</v>
      </c>
      <c r="AX215" s="14" t="s">
        <v>72</v>
      </c>
      <c r="AY215" s="165" t="s">
        <v>181</v>
      </c>
    </row>
    <row r="216" spans="2:65" s="12" customFormat="1">
      <c r="B216" s="146"/>
      <c r="D216" s="147" t="s">
        <v>191</v>
      </c>
      <c r="E216" s="148" t="s">
        <v>1</v>
      </c>
      <c r="F216" s="149" t="s">
        <v>367</v>
      </c>
      <c r="H216" s="150">
        <v>3.2</v>
      </c>
      <c r="I216" s="151"/>
      <c r="L216" s="146"/>
      <c r="M216" s="152"/>
      <c r="T216" s="153"/>
      <c r="AT216" s="148" t="s">
        <v>191</v>
      </c>
      <c r="AU216" s="148" t="s">
        <v>82</v>
      </c>
      <c r="AV216" s="12" t="s">
        <v>82</v>
      </c>
      <c r="AW216" s="12" t="s">
        <v>29</v>
      </c>
      <c r="AX216" s="12" t="s">
        <v>80</v>
      </c>
      <c r="AY216" s="148" t="s">
        <v>181</v>
      </c>
    </row>
    <row r="217" spans="2:65" s="1" customFormat="1" ht="21.75" customHeight="1">
      <c r="B217" s="132"/>
      <c r="C217" s="133" t="s">
        <v>368</v>
      </c>
      <c r="D217" s="133" t="s">
        <v>184</v>
      </c>
      <c r="E217" s="134" t="s">
        <v>369</v>
      </c>
      <c r="F217" s="135" t="s">
        <v>370</v>
      </c>
      <c r="G217" s="136" t="s">
        <v>240</v>
      </c>
      <c r="H217" s="137">
        <v>3.6</v>
      </c>
      <c r="I217" s="138"/>
      <c r="J217" s="139">
        <f>ROUND(I217*H217,2)</f>
        <v>0</v>
      </c>
      <c r="K217" s="135" t="s">
        <v>188</v>
      </c>
      <c r="L217" s="32"/>
      <c r="M217" s="140" t="s">
        <v>1</v>
      </c>
      <c r="N217" s="141" t="s">
        <v>37</v>
      </c>
      <c r="P217" s="142">
        <f>O217*H217</f>
        <v>0</v>
      </c>
      <c r="Q217" s="142">
        <v>5.5399999999999998E-3</v>
      </c>
      <c r="R217" s="142">
        <f>Q217*H217</f>
        <v>1.9944E-2</v>
      </c>
      <c r="S217" s="142">
        <v>0</v>
      </c>
      <c r="T217" s="143">
        <f>S217*H217</f>
        <v>0</v>
      </c>
      <c r="AR217" s="144" t="s">
        <v>127</v>
      </c>
      <c r="AT217" s="144" t="s">
        <v>184</v>
      </c>
      <c r="AU217" s="144" t="s">
        <v>82</v>
      </c>
      <c r="AY217" s="17" t="s">
        <v>181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80</v>
      </c>
      <c r="BK217" s="145">
        <f>ROUND(I217*H217,2)</f>
        <v>0</v>
      </c>
      <c r="BL217" s="17" t="s">
        <v>127</v>
      </c>
      <c r="BM217" s="144" t="s">
        <v>371</v>
      </c>
    </row>
    <row r="218" spans="2:65" s="14" customFormat="1">
      <c r="B218" s="164"/>
      <c r="D218" s="147" t="s">
        <v>191</v>
      </c>
      <c r="E218" s="165" t="s">
        <v>1</v>
      </c>
      <c r="F218" s="166" t="s">
        <v>372</v>
      </c>
      <c r="H218" s="165" t="s">
        <v>1</v>
      </c>
      <c r="I218" s="167"/>
      <c r="L218" s="164"/>
      <c r="M218" s="168"/>
      <c r="T218" s="169"/>
      <c r="AT218" s="165" t="s">
        <v>191</v>
      </c>
      <c r="AU218" s="165" t="s">
        <v>82</v>
      </c>
      <c r="AV218" s="14" t="s">
        <v>80</v>
      </c>
      <c r="AW218" s="14" t="s">
        <v>29</v>
      </c>
      <c r="AX218" s="14" t="s">
        <v>72</v>
      </c>
      <c r="AY218" s="165" t="s">
        <v>181</v>
      </c>
    </row>
    <row r="219" spans="2:65" s="12" customFormat="1">
      <c r="B219" s="146"/>
      <c r="D219" s="147" t="s">
        <v>191</v>
      </c>
      <c r="E219" s="148" t="s">
        <v>1</v>
      </c>
      <c r="F219" s="149" t="s">
        <v>373</v>
      </c>
      <c r="H219" s="150">
        <v>3.6</v>
      </c>
      <c r="I219" s="151"/>
      <c r="L219" s="146"/>
      <c r="M219" s="152"/>
      <c r="T219" s="153"/>
      <c r="AT219" s="148" t="s">
        <v>191</v>
      </c>
      <c r="AU219" s="148" t="s">
        <v>82</v>
      </c>
      <c r="AV219" s="12" t="s">
        <v>82</v>
      </c>
      <c r="AW219" s="12" t="s">
        <v>29</v>
      </c>
      <c r="AX219" s="12" t="s">
        <v>72</v>
      </c>
      <c r="AY219" s="148" t="s">
        <v>181</v>
      </c>
    </row>
    <row r="220" spans="2:65" s="13" customFormat="1">
      <c r="B220" s="154"/>
      <c r="D220" s="147" t="s">
        <v>191</v>
      </c>
      <c r="E220" s="155" t="s">
        <v>1</v>
      </c>
      <c r="F220" s="156" t="s">
        <v>193</v>
      </c>
      <c r="H220" s="157">
        <v>3.6</v>
      </c>
      <c r="I220" s="158"/>
      <c r="L220" s="154"/>
      <c r="M220" s="159"/>
      <c r="T220" s="160"/>
      <c r="AT220" s="155" t="s">
        <v>191</v>
      </c>
      <c r="AU220" s="155" t="s">
        <v>82</v>
      </c>
      <c r="AV220" s="13" t="s">
        <v>189</v>
      </c>
      <c r="AW220" s="13" t="s">
        <v>29</v>
      </c>
      <c r="AX220" s="13" t="s">
        <v>80</v>
      </c>
      <c r="AY220" s="155" t="s">
        <v>181</v>
      </c>
    </row>
    <row r="221" spans="2:65" s="1" customFormat="1" ht="24.2" customHeight="1">
      <c r="B221" s="132"/>
      <c r="C221" s="133" t="s">
        <v>374</v>
      </c>
      <c r="D221" s="133" t="s">
        <v>184</v>
      </c>
      <c r="E221" s="134" t="s">
        <v>375</v>
      </c>
      <c r="F221" s="135" t="s">
        <v>376</v>
      </c>
      <c r="G221" s="136" t="s">
        <v>236</v>
      </c>
      <c r="H221" s="137">
        <v>2.16</v>
      </c>
      <c r="I221" s="138"/>
      <c r="J221" s="139">
        <f>ROUND(I221*H221,2)</f>
        <v>0</v>
      </c>
      <c r="K221" s="135" t="s">
        <v>188</v>
      </c>
      <c r="L221" s="32"/>
      <c r="M221" s="140" t="s">
        <v>1</v>
      </c>
      <c r="N221" s="141" t="s">
        <v>37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127</v>
      </c>
      <c r="AT221" s="144" t="s">
        <v>184</v>
      </c>
      <c r="AU221" s="144" t="s">
        <v>82</v>
      </c>
      <c r="AY221" s="17" t="s">
        <v>181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80</v>
      </c>
      <c r="BK221" s="145">
        <f>ROUND(I221*H221,2)</f>
        <v>0</v>
      </c>
      <c r="BL221" s="17" t="s">
        <v>127</v>
      </c>
      <c r="BM221" s="144" t="s">
        <v>377</v>
      </c>
    </row>
    <row r="222" spans="2:65" s="1" customFormat="1" ht="24.2" customHeight="1">
      <c r="B222" s="132"/>
      <c r="C222" s="133" t="s">
        <v>378</v>
      </c>
      <c r="D222" s="133" t="s">
        <v>184</v>
      </c>
      <c r="E222" s="134" t="s">
        <v>379</v>
      </c>
      <c r="F222" s="135" t="s">
        <v>380</v>
      </c>
      <c r="G222" s="136" t="s">
        <v>236</v>
      </c>
      <c r="H222" s="137">
        <v>2.16</v>
      </c>
      <c r="I222" s="138"/>
      <c r="J222" s="139">
        <f>ROUND(I222*H222,2)</f>
        <v>0</v>
      </c>
      <c r="K222" s="135" t="s">
        <v>188</v>
      </c>
      <c r="L222" s="32"/>
      <c r="M222" s="140" t="s">
        <v>1</v>
      </c>
      <c r="N222" s="141" t="s">
        <v>37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127</v>
      </c>
      <c r="AT222" s="144" t="s">
        <v>184</v>
      </c>
      <c r="AU222" s="144" t="s">
        <v>82</v>
      </c>
      <c r="AY222" s="17" t="s">
        <v>181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80</v>
      </c>
      <c r="BK222" s="145">
        <f>ROUND(I222*H222,2)</f>
        <v>0</v>
      </c>
      <c r="BL222" s="17" t="s">
        <v>127</v>
      </c>
      <c r="BM222" s="144" t="s">
        <v>381</v>
      </c>
    </row>
    <row r="223" spans="2:65" s="11" customFormat="1" ht="22.9" customHeight="1">
      <c r="B223" s="120"/>
      <c r="D223" s="121" t="s">
        <v>71</v>
      </c>
      <c r="E223" s="130" t="s">
        <v>382</v>
      </c>
      <c r="F223" s="130" t="s">
        <v>383</v>
      </c>
      <c r="I223" s="123"/>
      <c r="J223" s="131">
        <f>BK223</f>
        <v>0</v>
      </c>
      <c r="L223" s="120"/>
      <c r="M223" s="125"/>
      <c r="P223" s="126">
        <f>SUM(P224:P228)</f>
        <v>0</v>
      </c>
      <c r="R223" s="126">
        <f>SUM(R224:R228)</f>
        <v>2.1579999999999998E-2</v>
      </c>
      <c r="T223" s="127">
        <f>SUM(T224:T228)</f>
        <v>1.1679999999999999E-2</v>
      </c>
      <c r="AR223" s="121" t="s">
        <v>82</v>
      </c>
      <c r="AT223" s="128" t="s">
        <v>71</v>
      </c>
      <c r="AU223" s="128" t="s">
        <v>80</v>
      </c>
      <c r="AY223" s="121" t="s">
        <v>181</v>
      </c>
      <c r="BK223" s="129">
        <f>SUM(BK224:BK228)</f>
        <v>0</v>
      </c>
    </row>
    <row r="224" spans="2:65" s="1" customFormat="1" ht="37.9" customHeight="1">
      <c r="B224" s="132"/>
      <c r="C224" s="133" t="s">
        <v>384</v>
      </c>
      <c r="D224" s="133" t="s">
        <v>184</v>
      </c>
      <c r="E224" s="134" t="s">
        <v>385</v>
      </c>
      <c r="F224" s="135" t="s">
        <v>386</v>
      </c>
      <c r="G224" s="136" t="s">
        <v>187</v>
      </c>
      <c r="H224" s="137">
        <v>2</v>
      </c>
      <c r="I224" s="138"/>
      <c r="J224" s="139">
        <f>ROUND(I224*H224,2)</f>
        <v>0</v>
      </c>
      <c r="K224" s="135" t="s">
        <v>188</v>
      </c>
      <c r="L224" s="32"/>
      <c r="M224" s="140" t="s">
        <v>1</v>
      </c>
      <c r="N224" s="141" t="s">
        <v>37</v>
      </c>
      <c r="P224" s="142">
        <f>O224*H224</f>
        <v>0</v>
      </c>
      <c r="Q224" s="142">
        <v>0</v>
      </c>
      <c r="R224" s="142">
        <f>Q224*H224</f>
        <v>0</v>
      </c>
      <c r="S224" s="142">
        <v>5.8399999999999997E-3</v>
      </c>
      <c r="T224" s="143">
        <f>S224*H224</f>
        <v>1.1679999999999999E-2</v>
      </c>
      <c r="AR224" s="144" t="s">
        <v>127</v>
      </c>
      <c r="AT224" s="144" t="s">
        <v>184</v>
      </c>
      <c r="AU224" s="144" t="s">
        <v>82</v>
      </c>
      <c r="AY224" s="17" t="s">
        <v>181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80</v>
      </c>
      <c r="BK224" s="145">
        <f>ROUND(I224*H224,2)</f>
        <v>0</v>
      </c>
      <c r="BL224" s="17" t="s">
        <v>127</v>
      </c>
      <c r="BM224" s="144" t="s">
        <v>387</v>
      </c>
    </row>
    <row r="225" spans="2:65" s="1" customFormat="1" ht="33" customHeight="1">
      <c r="B225" s="132"/>
      <c r="C225" s="133" t="s">
        <v>388</v>
      </c>
      <c r="D225" s="133" t="s">
        <v>184</v>
      </c>
      <c r="E225" s="134" t="s">
        <v>389</v>
      </c>
      <c r="F225" s="135" t="s">
        <v>390</v>
      </c>
      <c r="G225" s="136" t="s">
        <v>187</v>
      </c>
      <c r="H225" s="137">
        <v>2</v>
      </c>
      <c r="I225" s="138"/>
      <c r="J225" s="139">
        <f>ROUND(I225*H225,2)</f>
        <v>0</v>
      </c>
      <c r="K225" s="135" t="s">
        <v>188</v>
      </c>
      <c r="L225" s="32"/>
      <c r="M225" s="140" t="s">
        <v>1</v>
      </c>
      <c r="N225" s="141" t="s">
        <v>37</v>
      </c>
      <c r="P225" s="142">
        <f>O225*H225</f>
        <v>0</v>
      </c>
      <c r="Q225" s="142">
        <v>1.0789999999999999E-2</v>
      </c>
      <c r="R225" s="142">
        <f>Q225*H225</f>
        <v>2.1579999999999998E-2</v>
      </c>
      <c r="S225" s="142">
        <v>0</v>
      </c>
      <c r="T225" s="143">
        <f>S225*H225</f>
        <v>0</v>
      </c>
      <c r="AR225" s="144" t="s">
        <v>127</v>
      </c>
      <c r="AT225" s="144" t="s">
        <v>184</v>
      </c>
      <c r="AU225" s="144" t="s">
        <v>82</v>
      </c>
      <c r="AY225" s="17" t="s">
        <v>181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80</v>
      </c>
      <c r="BK225" s="145">
        <f>ROUND(I225*H225,2)</f>
        <v>0</v>
      </c>
      <c r="BL225" s="17" t="s">
        <v>127</v>
      </c>
      <c r="BM225" s="144" t="s">
        <v>391</v>
      </c>
    </row>
    <row r="226" spans="2:65" s="12" customFormat="1">
      <c r="B226" s="146"/>
      <c r="D226" s="147" t="s">
        <v>191</v>
      </c>
      <c r="E226" s="148" t="s">
        <v>1</v>
      </c>
      <c r="F226" s="149" t="s">
        <v>82</v>
      </c>
      <c r="H226" s="150">
        <v>2</v>
      </c>
      <c r="I226" s="151"/>
      <c r="L226" s="146"/>
      <c r="M226" s="152"/>
      <c r="T226" s="153"/>
      <c r="AT226" s="148" t="s">
        <v>191</v>
      </c>
      <c r="AU226" s="148" t="s">
        <v>82</v>
      </c>
      <c r="AV226" s="12" t="s">
        <v>82</v>
      </c>
      <c r="AW226" s="12" t="s">
        <v>29</v>
      </c>
      <c r="AX226" s="12" t="s">
        <v>80</v>
      </c>
      <c r="AY226" s="148" t="s">
        <v>181</v>
      </c>
    </row>
    <row r="227" spans="2:65" s="1" customFormat="1" ht="24.2" customHeight="1">
      <c r="B227" s="132"/>
      <c r="C227" s="133" t="s">
        <v>392</v>
      </c>
      <c r="D227" s="133" t="s">
        <v>184</v>
      </c>
      <c r="E227" s="134" t="s">
        <v>393</v>
      </c>
      <c r="F227" s="135" t="s">
        <v>394</v>
      </c>
      <c r="G227" s="136" t="s">
        <v>236</v>
      </c>
      <c r="H227" s="137">
        <v>2.1999999999999999E-2</v>
      </c>
      <c r="I227" s="138"/>
      <c r="J227" s="139">
        <f>ROUND(I227*H227,2)</f>
        <v>0</v>
      </c>
      <c r="K227" s="135" t="s">
        <v>188</v>
      </c>
      <c r="L227" s="32"/>
      <c r="M227" s="140" t="s">
        <v>1</v>
      </c>
      <c r="N227" s="141" t="s">
        <v>37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127</v>
      </c>
      <c r="AT227" s="144" t="s">
        <v>184</v>
      </c>
      <c r="AU227" s="144" t="s">
        <v>82</v>
      </c>
      <c r="AY227" s="17" t="s">
        <v>181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80</v>
      </c>
      <c r="BK227" s="145">
        <f>ROUND(I227*H227,2)</f>
        <v>0</v>
      </c>
      <c r="BL227" s="17" t="s">
        <v>127</v>
      </c>
      <c r="BM227" s="144" t="s">
        <v>395</v>
      </c>
    </row>
    <row r="228" spans="2:65" s="1" customFormat="1" ht="24.2" customHeight="1">
      <c r="B228" s="132"/>
      <c r="C228" s="133" t="s">
        <v>396</v>
      </c>
      <c r="D228" s="133" t="s">
        <v>184</v>
      </c>
      <c r="E228" s="134" t="s">
        <v>397</v>
      </c>
      <c r="F228" s="135" t="s">
        <v>398</v>
      </c>
      <c r="G228" s="136" t="s">
        <v>236</v>
      </c>
      <c r="H228" s="137">
        <v>2.1999999999999999E-2</v>
      </c>
      <c r="I228" s="138"/>
      <c r="J228" s="139">
        <f>ROUND(I228*H228,2)</f>
        <v>0</v>
      </c>
      <c r="K228" s="135" t="s">
        <v>188</v>
      </c>
      <c r="L228" s="32"/>
      <c r="M228" s="140" t="s">
        <v>1</v>
      </c>
      <c r="N228" s="141" t="s">
        <v>37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127</v>
      </c>
      <c r="AT228" s="144" t="s">
        <v>184</v>
      </c>
      <c r="AU228" s="144" t="s">
        <v>82</v>
      </c>
      <c r="AY228" s="17" t="s">
        <v>181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80</v>
      </c>
      <c r="BK228" s="145">
        <f>ROUND(I228*H228,2)</f>
        <v>0</v>
      </c>
      <c r="BL228" s="17" t="s">
        <v>127</v>
      </c>
      <c r="BM228" s="144" t="s">
        <v>399</v>
      </c>
    </row>
    <row r="229" spans="2:65" s="11" customFormat="1" ht="22.9" customHeight="1">
      <c r="B229" s="120"/>
      <c r="D229" s="121" t="s">
        <v>71</v>
      </c>
      <c r="E229" s="130" t="s">
        <v>400</v>
      </c>
      <c r="F229" s="130" t="s">
        <v>401</v>
      </c>
      <c r="I229" s="123"/>
      <c r="J229" s="131">
        <f>BK229</f>
        <v>0</v>
      </c>
      <c r="L229" s="120"/>
      <c r="M229" s="125"/>
      <c r="P229" s="126">
        <f>SUM(P230:P236)</f>
        <v>0</v>
      </c>
      <c r="R229" s="126">
        <f>SUM(R230:R236)</f>
        <v>3.5904000000000005E-3</v>
      </c>
      <c r="T229" s="127">
        <f>SUM(T230:T236)</f>
        <v>0</v>
      </c>
      <c r="AR229" s="121" t="s">
        <v>82</v>
      </c>
      <c r="AT229" s="128" t="s">
        <v>71</v>
      </c>
      <c r="AU229" s="128" t="s">
        <v>80</v>
      </c>
      <c r="AY229" s="121" t="s">
        <v>181</v>
      </c>
      <c r="BK229" s="129">
        <f>SUM(BK230:BK236)</f>
        <v>0</v>
      </c>
    </row>
    <row r="230" spans="2:65" s="1" customFormat="1" ht="16.5" customHeight="1">
      <c r="B230" s="132"/>
      <c r="C230" s="133" t="s">
        <v>402</v>
      </c>
      <c r="D230" s="133" t="s">
        <v>184</v>
      </c>
      <c r="E230" s="134" t="s">
        <v>403</v>
      </c>
      <c r="F230" s="135" t="s">
        <v>404</v>
      </c>
      <c r="G230" s="136" t="s">
        <v>356</v>
      </c>
      <c r="H230" s="137">
        <v>1</v>
      </c>
      <c r="I230" s="138"/>
      <c r="J230" s="139">
        <f>ROUND(I230*H230,2)</f>
        <v>0</v>
      </c>
      <c r="K230" s="135" t="s">
        <v>1</v>
      </c>
      <c r="L230" s="32"/>
      <c r="M230" s="140" t="s">
        <v>1</v>
      </c>
      <c r="N230" s="141" t="s">
        <v>37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127</v>
      </c>
      <c r="AT230" s="144" t="s">
        <v>184</v>
      </c>
      <c r="AU230" s="144" t="s">
        <v>82</v>
      </c>
      <c r="AY230" s="17" t="s">
        <v>181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80</v>
      </c>
      <c r="BK230" s="145">
        <f>ROUND(I230*H230,2)</f>
        <v>0</v>
      </c>
      <c r="BL230" s="17" t="s">
        <v>127</v>
      </c>
      <c r="BM230" s="144" t="s">
        <v>405</v>
      </c>
    </row>
    <row r="231" spans="2:65" s="12" customFormat="1">
      <c r="B231" s="146"/>
      <c r="D231" s="147" t="s">
        <v>191</v>
      </c>
      <c r="E231" s="148" t="s">
        <v>1</v>
      </c>
      <c r="F231" s="149" t="s">
        <v>80</v>
      </c>
      <c r="H231" s="150">
        <v>1</v>
      </c>
      <c r="I231" s="151"/>
      <c r="L231" s="146"/>
      <c r="M231" s="152"/>
      <c r="T231" s="153"/>
      <c r="AT231" s="148" t="s">
        <v>191</v>
      </c>
      <c r="AU231" s="148" t="s">
        <v>82</v>
      </c>
      <c r="AV231" s="12" t="s">
        <v>82</v>
      </c>
      <c r="AW231" s="12" t="s">
        <v>29</v>
      </c>
      <c r="AX231" s="12" t="s">
        <v>80</v>
      </c>
      <c r="AY231" s="148" t="s">
        <v>181</v>
      </c>
    </row>
    <row r="232" spans="2:65" s="1" customFormat="1" ht="33" customHeight="1">
      <c r="B232" s="132"/>
      <c r="C232" s="133" t="s">
        <v>406</v>
      </c>
      <c r="D232" s="133" t="s">
        <v>184</v>
      </c>
      <c r="E232" s="134" t="s">
        <v>407</v>
      </c>
      <c r="F232" s="135" t="s">
        <v>408</v>
      </c>
      <c r="G232" s="136" t="s">
        <v>187</v>
      </c>
      <c r="H232" s="137">
        <v>19.2</v>
      </c>
      <c r="I232" s="138"/>
      <c r="J232" s="139">
        <f>ROUND(I232*H232,2)</f>
        <v>0</v>
      </c>
      <c r="K232" s="135" t="s">
        <v>188</v>
      </c>
      <c r="L232" s="32"/>
      <c r="M232" s="140" t="s">
        <v>1</v>
      </c>
      <c r="N232" s="141" t="s">
        <v>37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127</v>
      </c>
      <c r="AT232" s="144" t="s">
        <v>184</v>
      </c>
      <c r="AU232" s="144" t="s">
        <v>82</v>
      </c>
      <c r="AY232" s="17" t="s">
        <v>181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80</v>
      </c>
      <c r="BK232" s="145">
        <f>ROUND(I232*H232,2)</f>
        <v>0</v>
      </c>
      <c r="BL232" s="17" t="s">
        <v>127</v>
      </c>
      <c r="BM232" s="144" t="s">
        <v>409</v>
      </c>
    </row>
    <row r="233" spans="2:65" s="1" customFormat="1" ht="24.2" customHeight="1">
      <c r="B233" s="132"/>
      <c r="C233" s="170" t="s">
        <v>410</v>
      </c>
      <c r="D233" s="170" t="s">
        <v>272</v>
      </c>
      <c r="E233" s="171" t="s">
        <v>411</v>
      </c>
      <c r="F233" s="172" t="s">
        <v>412</v>
      </c>
      <c r="G233" s="173" t="s">
        <v>187</v>
      </c>
      <c r="H233" s="174">
        <v>21.12</v>
      </c>
      <c r="I233" s="175"/>
      <c r="J233" s="176">
        <f>ROUND(I233*H233,2)</f>
        <v>0</v>
      </c>
      <c r="K233" s="172" t="s">
        <v>188</v>
      </c>
      <c r="L233" s="177"/>
      <c r="M233" s="178" t="s">
        <v>1</v>
      </c>
      <c r="N233" s="179" t="s">
        <v>37</v>
      </c>
      <c r="P233" s="142">
        <f>O233*H233</f>
        <v>0</v>
      </c>
      <c r="Q233" s="142">
        <v>1.7000000000000001E-4</v>
      </c>
      <c r="R233" s="142">
        <f>Q233*H233</f>
        <v>3.5904000000000005E-3</v>
      </c>
      <c r="S233" s="142">
        <v>0</v>
      </c>
      <c r="T233" s="143">
        <f>S233*H233</f>
        <v>0</v>
      </c>
      <c r="AR233" s="144" t="s">
        <v>275</v>
      </c>
      <c r="AT233" s="144" t="s">
        <v>272</v>
      </c>
      <c r="AU233" s="144" t="s">
        <v>82</v>
      </c>
      <c r="AY233" s="17" t="s">
        <v>181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80</v>
      </c>
      <c r="BK233" s="145">
        <f>ROUND(I233*H233,2)</f>
        <v>0</v>
      </c>
      <c r="BL233" s="17" t="s">
        <v>127</v>
      </c>
      <c r="BM233" s="144" t="s">
        <v>413</v>
      </c>
    </row>
    <row r="234" spans="2:65" s="12" customFormat="1">
      <c r="B234" s="146"/>
      <c r="D234" s="147" t="s">
        <v>191</v>
      </c>
      <c r="E234" s="148" t="s">
        <v>1</v>
      </c>
      <c r="F234" s="149" t="s">
        <v>277</v>
      </c>
      <c r="H234" s="150">
        <v>21.12</v>
      </c>
      <c r="I234" s="151"/>
      <c r="L234" s="146"/>
      <c r="M234" s="152"/>
      <c r="T234" s="153"/>
      <c r="AT234" s="148" t="s">
        <v>191</v>
      </c>
      <c r="AU234" s="148" t="s">
        <v>82</v>
      </c>
      <c r="AV234" s="12" t="s">
        <v>82</v>
      </c>
      <c r="AW234" s="12" t="s">
        <v>29</v>
      </c>
      <c r="AX234" s="12" t="s">
        <v>80</v>
      </c>
      <c r="AY234" s="148" t="s">
        <v>181</v>
      </c>
    </row>
    <row r="235" spans="2:65" s="1" customFormat="1" ht="24.2" customHeight="1">
      <c r="B235" s="132"/>
      <c r="C235" s="133" t="s">
        <v>414</v>
      </c>
      <c r="D235" s="133" t="s">
        <v>184</v>
      </c>
      <c r="E235" s="134" t="s">
        <v>415</v>
      </c>
      <c r="F235" s="135" t="s">
        <v>416</v>
      </c>
      <c r="G235" s="136" t="s">
        <v>236</v>
      </c>
      <c r="H235" s="137">
        <v>4.0000000000000001E-3</v>
      </c>
      <c r="I235" s="138"/>
      <c r="J235" s="139">
        <f>ROUND(I235*H235,2)</f>
        <v>0</v>
      </c>
      <c r="K235" s="135" t="s">
        <v>188</v>
      </c>
      <c r="L235" s="32"/>
      <c r="M235" s="140" t="s">
        <v>1</v>
      </c>
      <c r="N235" s="141" t="s">
        <v>37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127</v>
      </c>
      <c r="AT235" s="144" t="s">
        <v>184</v>
      </c>
      <c r="AU235" s="144" t="s">
        <v>82</v>
      </c>
      <c r="AY235" s="17" t="s">
        <v>181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80</v>
      </c>
      <c r="BK235" s="145">
        <f>ROUND(I235*H235,2)</f>
        <v>0</v>
      </c>
      <c r="BL235" s="17" t="s">
        <v>127</v>
      </c>
      <c r="BM235" s="144" t="s">
        <v>417</v>
      </c>
    </row>
    <row r="236" spans="2:65" s="1" customFormat="1" ht="24.2" customHeight="1">
      <c r="B236" s="132"/>
      <c r="C236" s="133" t="s">
        <v>418</v>
      </c>
      <c r="D236" s="133" t="s">
        <v>184</v>
      </c>
      <c r="E236" s="134" t="s">
        <v>419</v>
      </c>
      <c r="F236" s="135" t="s">
        <v>420</v>
      </c>
      <c r="G236" s="136" t="s">
        <v>236</v>
      </c>
      <c r="H236" s="137">
        <v>4.0000000000000001E-3</v>
      </c>
      <c r="I236" s="138"/>
      <c r="J236" s="139">
        <f>ROUND(I236*H236,2)</f>
        <v>0</v>
      </c>
      <c r="K236" s="135" t="s">
        <v>188</v>
      </c>
      <c r="L236" s="32"/>
      <c r="M236" s="140" t="s">
        <v>1</v>
      </c>
      <c r="N236" s="141" t="s">
        <v>37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127</v>
      </c>
      <c r="AT236" s="144" t="s">
        <v>184</v>
      </c>
      <c r="AU236" s="144" t="s">
        <v>82</v>
      </c>
      <c r="AY236" s="17" t="s">
        <v>181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80</v>
      </c>
      <c r="BK236" s="145">
        <f>ROUND(I236*H236,2)</f>
        <v>0</v>
      </c>
      <c r="BL236" s="17" t="s">
        <v>127</v>
      </c>
      <c r="BM236" s="144" t="s">
        <v>421</v>
      </c>
    </row>
    <row r="237" spans="2:65" s="11" customFormat="1" ht="22.9" customHeight="1">
      <c r="B237" s="120"/>
      <c r="D237" s="121" t="s">
        <v>71</v>
      </c>
      <c r="E237" s="130" t="s">
        <v>422</v>
      </c>
      <c r="F237" s="130" t="s">
        <v>423</v>
      </c>
      <c r="I237" s="123"/>
      <c r="J237" s="131">
        <f>BK237</f>
        <v>0</v>
      </c>
      <c r="L237" s="120"/>
      <c r="M237" s="125"/>
      <c r="P237" s="126">
        <f>SUM(P238:P244)</f>
        <v>0</v>
      </c>
      <c r="R237" s="126">
        <f>SUM(R238:R244)</f>
        <v>3.0439999999999998E-2</v>
      </c>
      <c r="T237" s="127">
        <f>SUM(T238:T244)</f>
        <v>0.4587</v>
      </c>
      <c r="AR237" s="121" t="s">
        <v>82</v>
      </c>
      <c r="AT237" s="128" t="s">
        <v>71</v>
      </c>
      <c r="AU237" s="128" t="s">
        <v>80</v>
      </c>
      <c r="AY237" s="121" t="s">
        <v>181</v>
      </c>
      <c r="BK237" s="129">
        <f>SUM(BK238:BK244)</f>
        <v>0</v>
      </c>
    </row>
    <row r="238" spans="2:65" s="1" customFormat="1" ht="21.75" customHeight="1">
      <c r="B238" s="132"/>
      <c r="C238" s="133" t="s">
        <v>424</v>
      </c>
      <c r="D238" s="133" t="s">
        <v>184</v>
      </c>
      <c r="E238" s="134" t="s">
        <v>425</v>
      </c>
      <c r="F238" s="135" t="s">
        <v>426</v>
      </c>
      <c r="G238" s="136" t="s">
        <v>240</v>
      </c>
      <c r="H238" s="137">
        <v>6</v>
      </c>
      <c r="I238" s="138"/>
      <c r="J238" s="139">
        <f t="shared" ref="J238:J244" si="0">ROUND(I238*H238,2)</f>
        <v>0</v>
      </c>
      <c r="K238" s="135" t="s">
        <v>1</v>
      </c>
      <c r="L238" s="32"/>
      <c r="M238" s="140" t="s">
        <v>1</v>
      </c>
      <c r="N238" s="141" t="s">
        <v>37</v>
      </c>
      <c r="P238" s="142">
        <f t="shared" ref="P238:P244" si="1">O238*H238</f>
        <v>0</v>
      </c>
      <c r="Q238" s="142">
        <v>0</v>
      </c>
      <c r="R238" s="142">
        <f t="shared" ref="R238:R244" si="2">Q238*H238</f>
        <v>0</v>
      </c>
      <c r="S238" s="142">
        <v>4.1700000000000001E-2</v>
      </c>
      <c r="T238" s="143">
        <f t="shared" ref="T238:T244" si="3">S238*H238</f>
        <v>0.25019999999999998</v>
      </c>
      <c r="AR238" s="144" t="s">
        <v>127</v>
      </c>
      <c r="AT238" s="144" t="s">
        <v>184</v>
      </c>
      <c r="AU238" s="144" t="s">
        <v>82</v>
      </c>
      <c r="AY238" s="17" t="s">
        <v>181</v>
      </c>
      <c r="BE238" s="145">
        <f t="shared" ref="BE238:BE244" si="4">IF(N238="základní",J238,0)</f>
        <v>0</v>
      </c>
      <c r="BF238" s="145">
        <f t="shared" ref="BF238:BF244" si="5">IF(N238="snížená",J238,0)</f>
        <v>0</v>
      </c>
      <c r="BG238" s="145">
        <f t="shared" ref="BG238:BG244" si="6">IF(N238="zákl. přenesená",J238,0)</f>
        <v>0</v>
      </c>
      <c r="BH238" s="145">
        <f t="shared" ref="BH238:BH244" si="7">IF(N238="sníž. přenesená",J238,0)</f>
        <v>0</v>
      </c>
      <c r="BI238" s="145">
        <f t="shared" ref="BI238:BI244" si="8">IF(N238="nulová",J238,0)</f>
        <v>0</v>
      </c>
      <c r="BJ238" s="17" t="s">
        <v>80</v>
      </c>
      <c r="BK238" s="145">
        <f t="shared" ref="BK238:BK244" si="9">ROUND(I238*H238,2)</f>
        <v>0</v>
      </c>
      <c r="BL238" s="17" t="s">
        <v>127</v>
      </c>
      <c r="BM238" s="144" t="s">
        <v>427</v>
      </c>
    </row>
    <row r="239" spans="2:65" s="1" customFormat="1" ht="16.5" customHeight="1">
      <c r="B239" s="132"/>
      <c r="C239" s="133" t="s">
        <v>428</v>
      </c>
      <c r="D239" s="133" t="s">
        <v>184</v>
      </c>
      <c r="E239" s="134" t="s">
        <v>429</v>
      </c>
      <c r="F239" s="135" t="s">
        <v>430</v>
      </c>
      <c r="G239" s="136" t="s">
        <v>356</v>
      </c>
      <c r="H239" s="137">
        <v>1</v>
      </c>
      <c r="I239" s="138"/>
      <c r="J239" s="139">
        <f t="shared" si="0"/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 t="shared" si="1"/>
        <v>0</v>
      </c>
      <c r="Q239" s="142">
        <v>4.4000000000000002E-4</v>
      </c>
      <c r="R239" s="142">
        <f t="shared" si="2"/>
        <v>4.4000000000000002E-4</v>
      </c>
      <c r="S239" s="142">
        <v>0</v>
      </c>
      <c r="T239" s="143">
        <f t="shared" si="3"/>
        <v>0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 t="shared" si="4"/>
        <v>0</v>
      </c>
      <c r="BF239" s="145">
        <f t="shared" si="5"/>
        <v>0</v>
      </c>
      <c r="BG239" s="145">
        <f t="shared" si="6"/>
        <v>0</v>
      </c>
      <c r="BH239" s="145">
        <f t="shared" si="7"/>
        <v>0</v>
      </c>
      <c r="BI239" s="145">
        <f t="shared" si="8"/>
        <v>0</v>
      </c>
      <c r="BJ239" s="17" t="s">
        <v>80</v>
      </c>
      <c r="BK239" s="145">
        <f t="shared" si="9"/>
        <v>0</v>
      </c>
      <c r="BL239" s="17" t="s">
        <v>127</v>
      </c>
      <c r="BM239" s="144" t="s">
        <v>431</v>
      </c>
    </row>
    <row r="240" spans="2:65" s="1" customFormat="1" ht="37.9" customHeight="1">
      <c r="B240" s="132"/>
      <c r="C240" s="170" t="s">
        <v>432</v>
      </c>
      <c r="D240" s="170" t="s">
        <v>272</v>
      </c>
      <c r="E240" s="171" t="s">
        <v>433</v>
      </c>
      <c r="F240" s="172" t="s">
        <v>434</v>
      </c>
      <c r="G240" s="173" t="s">
        <v>356</v>
      </c>
      <c r="H240" s="174">
        <v>1</v>
      </c>
      <c r="I240" s="175"/>
      <c r="J240" s="176">
        <f t="shared" si="0"/>
        <v>0</v>
      </c>
      <c r="K240" s="172" t="s">
        <v>188</v>
      </c>
      <c r="L240" s="177"/>
      <c r="M240" s="178" t="s">
        <v>1</v>
      </c>
      <c r="N240" s="179" t="s">
        <v>37</v>
      </c>
      <c r="P240" s="142">
        <f t="shared" si="1"/>
        <v>0</v>
      </c>
      <c r="Q240" s="142">
        <v>0.03</v>
      </c>
      <c r="R240" s="142">
        <f t="shared" si="2"/>
        <v>0.03</v>
      </c>
      <c r="S240" s="142">
        <v>0</v>
      </c>
      <c r="T240" s="143">
        <f t="shared" si="3"/>
        <v>0</v>
      </c>
      <c r="AR240" s="144" t="s">
        <v>275</v>
      </c>
      <c r="AT240" s="144" t="s">
        <v>272</v>
      </c>
      <c r="AU240" s="144" t="s">
        <v>82</v>
      </c>
      <c r="AY240" s="17" t="s">
        <v>181</v>
      </c>
      <c r="BE240" s="145">
        <f t="shared" si="4"/>
        <v>0</v>
      </c>
      <c r="BF240" s="145">
        <f t="shared" si="5"/>
        <v>0</v>
      </c>
      <c r="BG240" s="145">
        <f t="shared" si="6"/>
        <v>0</v>
      </c>
      <c r="BH240" s="145">
        <f t="shared" si="7"/>
        <v>0</v>
      </c>
      <c r="BI240" s="145">
        <f t="shared" si="8"/>
        <v>0</v>
      </c>
      <c r="BJ240" s="17" t="s">
        <v>80</v>
      </c>
      <c r="BK240" s="145">
        <f t="shared" si="9"/>
        <v>0</v>
      </c>
      <c r="BL240" s="17" t="s">
        <v>127</v>
      </c>
      <c r="BM240" s="144" t="s">
        <v>435</v>
      </c>
    </row>
    <row r="241" spans="2:65" s="1" customFormat="1" ht="16.5" customHeight="1">
      <c r="B241" s="132"/>
      <c r="C241" s="133" t="s">
        <v>436</v>
      </c>
      <c r="D241" s="133" t="s">
        <v>184</v>
      </c>
      <c r="E241" s="134" t="s">
        <v>437</v>
      </c>
      <c r="F241" s="135" t="s">
        <v>438</v>
      </c>
      <c r="G241" s="136" t="s">
        <v>356</v>
      </c>
      <c r="H241" s="137">
        <v>1</v>
      </c>
      <c r="I241" s="138"/>
      <c r="J241" s="139">
        <f t="shared" si="0"/>
        <v>0</v>
      </c>
      <c r="K241" s="135" t="s">
        <v>1</v>
      </c>
      <c r="L241" s="32"/>
      <c r="M241" s="140" t="s">
        <v>1</v>
      </c>
      <c r="N241" s="141" t="s">
        <v>37</v>
      </c>
      <c r="P241" s="142">
        <f t="shared" si="1"/>
        <v>0</v>
      </c>
      <c r="Q241" s="142">
        <v>0</v>
      </c>
      <c r="R241" s="142">
        <f t="shared" si="2"/>
        <v>0</v>
      </c>
      <c r="S241" s="142">
        <v>4.1700000000000001E-2</v>
      </c>
      <c r="T241" s="143">
        <f t="shared" si="3"/>
        <v>4.1700000000000001E-2</v>
      </c>
      <c r="AR241" s="144" t="s">
        <v>127</v>
      </c>
      <c r="AT241" s="144" t="s">
        <v>184</v>
      </c>
      <c r="AU241" s="144" t="s">
        <v>82</v>
      </c>
      <c r="AY241" s="17" t="s">
        <v>181</v>
      </c>
      <c r="BE241" s="145">
        <f t="shared" si="4"/>
        <v>0</v>
      </c>
      <c r="BF241" s="145">
        <f t="shared" si="5"/>
        <v>0</v>
      </c>
      <c r="BG241" s="145">
        <f t="shared" si="6"/>
        <v>0</v>
      </c>
      <c r="BH241" s="145">
        <f t="shared" si="7"/>
        <v>0</v>
      </c>
      <c r="BI241" s="145">
        <f t="shared" si="8"/>
        <v>0</v>
      </c>
      <c r="BJ241" s="17" t="s">
        <v>80</v>
      </c>
      <c r="BK241" s="145">
        <f t="shared" si="9"/>
        <v>0</v>
      </c>
      <c r="BL241" s="17" t="s">
        <v>127</v>
      </c>
      <c r="BM241" s="144" t="s">
        <v>439</v>
      </c>
    </row>
    <row r="242" spans="2:65" s="1" customFormat="1" ht="33" customHeight="1">
      <c r="B242" s="132"/>
      <c r="C242" s="133" t="s">
        <v>440</v>
      </c>
      <c r="D242" s="133" t="s">
        <v>184</v>
      </c>
      <c r="E242" s="134" t="s">
        <v>441</v>
      </c>
      <c r="F242" s="135" t="s">
        <v>442</v>
      </c>
      <c r="G242" s="136" t="s">
        <v>356</v>
      </c>
      <c r="H242" s="137">
        <v>2</v>
      </c>
      <c r="I242" s="138"/>
      <c r="J242" s="139">
        <f t="shared" si="0"/>
        <v>0</v>
      </c>
      <c r="K242" s="135" t="s">
        <v>1</v>
      </c>
      <c r="L242" s="32"/>
      <c r="M242" s="140" t="s">
        <v>1</v>
      </c>
      <c r="N242" s="141" t="s">
        <v>37</v>
      </c>
      <c r="P242" s="142">
        <f t="shared" si="1"/>
        <v>0</v>
      </c>
      <c r="Q242" s="142">
        <v>0</v>
      </c>
      <c r="R242" s="142">
        <f t="shared" si="2"/>
        <v>0</v>
      </c>
      <c r="S242" s="142">
        <v>4.1700000000000001E-2</v>
      </c>
      <c r="T242" s="143">
        <f t="shared" si="3"/>
        <v>8.3400000000000002E-2</v>
      </c>
      <c r="AR242" s="144" t="s">
        <v>127</v>
      </c>
      <c r="AT242" s="144" t="s">
        <v>184</v>
      </c>
      <c r="AU242" s="144" t="s">
        <v>82</v>
      </c>
      <c r="AY242" s="17" t="s">
        <v>181</v>
      </c>
      <c r="BE242" s="145">
        <f t="shared" si="4"/>
        <v>0</v>
      </c>
      <c r="BF242" s="145">
        <f t="shared" si="5"/>
        <v>0</v>
      </c>
      <c r="BG242" s="145">
        <f t="shared" si="6"/>
        <v>0</v>
      </c>
      <c r="BH242" s="145">
        <f t="shared" si="7"/>
        <v>0</v>
      </c>
      <c r="BI242" s="145">
        <f t="shared" si="8"/>
        <v>0</v>
      </c>
      <c r="BJ242" s="17" t="s">
        <v>80</v>
      </c>
      <c r="BK242" s="145">
        <f t="shared" si="9"/>
        <v>0</v>
      </c>
      <c r="BL242" s="17" t="s">
        <v>127</v>
      </c>
      <c r="BM242" s="144" t="s">
        <v>443</v>
      </c>
    </row>
    <row r="243" spans="2:65" s="1" customFormat="1" ht="33" customHeight="1">
      <c r="B243" s="132"/>
      <c r="C243" s="133" t="s">
        <v>444</v>
      </c>
      <c r="D243" s="133" t="s">
        <v>184</v>
      </c>
      <c r="E243" s="134" t="s">
        <v>445</v>
      </c>
      <c r="F243" s="135" t="s">
        <v>446</v>
      </c>
      <c r="G243" s="136" t="s">
        <v>356</v>
      </c>
      <c r="H243" s="137">
        <v>1</v>
      </c>
      <c r="I243" s="138"/>
      <c r="J243" s="139">
        <f t="shared" si="0"/>
        <v>0</v>
      </c>
      <c r="K243" s="135" t="s">
        <v>1</v>
      </c>
      <c r="L243" s="32"/>
      <c r="M243" s="140" t="s">
        <v>1</v>
      </c>
      <c r="N243" s="141" t="s">
        <v>37</v>
      </c>
      <c r="P243" s="142">
        <f t="shared" si="1"/>
        <v>0</v>
      </c>
      <c r="Q243" s="142">
        <v>0</v>
      </c>
      <c r="R243" s="142">
        <f t="shared" si="2"/>
        <v>0</v>
      </c>
      <c r="S243" s="142">
        <v>4.1700000000000001E-2</v>
      </c>
      <c r="T243" s="143">
        <f t="shared" si="3"/>
        <v>4.1700000000000001E-2</v>
      </c>
      <c r="AR243" s="144" t="s">
        <v>127</v>
      </c>
      <c r="AT243" s="144" t="s">
        <v>184</v>
      </c>
      <c r="AU243" s="144" t="s">
        <v>82</v>
      </c>
      <c r="AY243" s="17" t="s">
        <v>181</v>
      </c>
      <c r="BE243" s="145">
        <f t="shared" si="4"/>
        <v>0</v>
      </c>
      <c r="BF243" s="145">
        <f t="shared" si="5"/>
        <v>0</v>
      </c>
      <c r="BG243" s="145">
        <f t="shared" si="6"/>
        <v>0</v>
      </c>
      <c r="BH243" s="145">
        <f t="shared" si="7"/>
        <v>0</v>
      </c>
      <c r="BI243" s="145">
        <f t="shared" si="8"/>
        <v>0</v>
      </c>
      <c r="BJ243" s="17" t="s">
        <v>80</v>
      </c>
      <c r="BK243" s="145">
        <f t="shared" si="9"/>
        <v>0</v>
      </c>
      <c r="BL243" s="17" t="s">
        <v>127</v>
      </c>
      <c r="BM243" s="144" t="s">
        <v>447</v>
      </c>
    </row>
    <row r="244" spans="2:65" s="1" customFormat="1" ht="33" customHeight="1">
      <c r="B244" s="132"/>
      <c r="C244" s="133" t="s">
        <v>448</v>
      </c>
      <c r="D244" s="133" t="s">
        <v>184</v>
      </c>
      <c r="E244" s="134" t="s">
        <v>449</v>
      </c>
      <c r="F244" s="135" t="s">
        <v>450</v>
      </c>
      <c r="G244" s="136" t="s">
        <v>356</v>
      </c>
      <c r="H244" s="137">
        <v>1</v>
      </c>
      <c r="I244" s="138"/>
      <c r="J244" s="139">
        <f t="shared" si="0"/>
        <v>0</v>
      </c>
      <c r="K244" s="135" t="s">
        <v>1</v>
      </c>
      <c r="L244" s="32"/>
      <c r="M244" s="140" t="s">
        <v>1</v>
      </c>
      <c r="N244" s="141" t="s">
        <v>37</v>
      </c>
      <c r="P244" s="142">
        <f t="shared" si="1"/>
        <v>0</v>
      </c>
      <c r="Q244" s="142">
        <v>0</v>
      </c>
      <c r="R244" s="142">
        <f t="shared" si="2"/>
        <v>0</v>
      </c>
      <c r="S244" s="142">
        <v>4.1700000000000001E-2</v>
      </c>
      <c r="T244" s="143">
        <f t="shared" si="3"/>
        <v>4.1700000000000001E-2</v>
      </c>
      <c r="AR244" s="144" t="s">
        <v>127</v>
      </c>
      <c r="AT244" s="144" t="s">
        <v>184</v>
      </c>
      <c r="AU244" s="144" t="s">
        <v>82</v>
      </c>
      <c r="AY244" s="17" t="s">
        <v>181</v>
      </c>
      <c r="BE244" s="145">
        <f t="shared" si="4"/>
        <v>0</v>
      </c>
      <c r="BF244" s="145">
        <f t="shared" si="5"/>
        <v>0</v>
      </c>
      <c r="BG244" s="145">
        <f t="shared" si="6"/>
        <v>0</v>
      </c>
      <c r="BH244" s="145">
        <f t="shared" si="7"/>
        <v>0</v>
      </c>
      <c r="BI244" s="145">
        <f t="shared" si="8"/>
        <v>0</v>
      </c>
      <c r="BJ244" s="17" t="s">
        <v>80</v>
      </c>
      <c r="BK244" s="145">
        <f t="shared" si="9"/>
        <v>0</v>
      </c>
      <c r="BL244" s="17" t="s">
        <v>127</v>
      </c>
      <c r="BM244" s="144" t="s">
        <v>451</v>
      </c>
    </row>
    <row r="245" spans="2:65" s="11" customFormat="1" ht="22.9" customHeight="1">
      <c r="B245" s="120"/>
      <c r="D245" s="121" t="s">
        <v>71</v>
      </c>
      <c r="E245" s="130" t="s">
        <v>452</v>
      </c>
      <c r="F245" s="130" t="s">
        <v>453</v>
      </c>
      <c r="I245" s="123"/>
      <c r="J245" s="131">
        <f>BK245</f>
        <v>0</v>
      </c>
      <c r="L245" s="120"/>
      <c r="M245" s="125"/>
      <c r="P245" s="126">
        <f>SUM(P246:P257)</f>
        <v>0</v>
      </c>
      <c r="R245" s="126">
        <f>SUM(R246:R257)</f>
        <v>0.115532</v>
      </c>
      <c r="T245" s="127">
        <f>SUM(T246:T257)</f>
        <v>0</v>
      </c>
      <c r="AR245" s="121" t="s">
        <v>82</v>
      </c>
      <c r="AT245" s="128" t="s">
        <v>71</v>
      </c>
      <c r="AU245" s="128" t="s">
        <v>80</v>
      </c>
      <c r="AY245" s="121" t="s">
        <v>181</v>
      </c>
      <c r="BK245" s="129">
        <f>SUM(BK246:BK257)</f>
        <v>0</v>
      </c>
    </row>
    <row r="246" spans="2:65" s="1" customFormat="1" ht="16.5" customHeight="1">
      <c r="B246" s="132"/>
      <c r="C246" s="133" t="s">
        <v>454</v>
      </c>
      <c r="D246" s="133" t="s">
        <v>184</v>
      </c>
      <c r="E246" s="134" t="s">
        <v>455</v>
      </c>
      <c r="F246" s="135" t="s">
        <v>456</v>
      </c>
      <c r="G246" s="136" t="s">
        <v>187</v>
      </c>
      <c r="H246" s="137">
        <v>3.4</v>
      </c>
      <c r="I246" s="138"/>
      <c r="J246" s="139">
        <f>ROUND(I246*H246,2)</f>
        <v>0</v>
      </c>
      <c r="K246" s="135" t="s">
        <v>188</v>
      </c>
      <c r="L246" s="32"/>
      <c r="M246" s="140" t="s">
        <v>1</v>
      </c>
      <c r="N246" s="141" t="s">
        <v>37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127</v>
      </c>
      <c r="AT246" s="144" t="s">
        <v>184</v>
      </c>
      <c r="AU246" s="144" t="s">
        <v>82</v>
      </c>
      <c r="AY246" s="17" t="s">
        <v>181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80</v>
      </c>
      <c r="BK246" s="145">
        <f>ROUND(I246*H246,2)</f>
        <v>0</v>
      </c>
      <c r="BL246" s="17" t="s">
        <v>127</v>
      </c>
      <c r="BM246" s="144" t="s">
        <v>457</v>
      </c>
    </row>
    <row r="247" spans="2:65" s="12" customFormat="1">
      <c r="B247" s="146"/>
      <c r="D247" s="147" t="s">
        <v>191</v>
      </c>
      <c r="E247" s="148" t="s">
        <v>1</v>
      </c>
      <c r="F247" s="149" t="s">
        <v>458</v>
      </c>
      <c r="H247" s="150">
        <v>3.4</v>
      </c>
      <c r="I247" s="151"/>
      <c r="L247" s="146"/>
      <c r="M247" s="152"/>
      <c r="T247" s="153"/>
      <c r="AT247" s="148" t="s">
        <v>191</v>
      </c>
      <c r="AU247" s="148" t="s">
        <v>82</v>
      </c>
      <c r="AV247" s="12" t="s">
        <v>82</v>
      </c>
      <c r="AW247" s="12" t="s">
        <v>29</v>
      </c>
      <c r="AX247" s="12" t="s">
        <v>80</v>
      </c>
      <c r="AY247" s="148" t="s">
        <v>181</v>
      </c>
    </row>
    <row r="248" spans="2:65" s="1" customFormat="1" ht="16.5" customHeight="1">
      <c r="B248" s="132"/>
      <c r="C248" s="133" t="s">
        <v>459</v>
      </c>
      <c r="D248" s="133" t="s">
        <v>184</v>
      </c>
      <c r="E248" s="134" t="s">
        <v>460</v>
      </c>
      <c r="F248" s="135" t="s">
        <v>461</v>
      </c>
      <c r="G248" s="136" t="s">
        <v>187</v>
      </c>
      <c r="H248" s="137">
        <v>3.4</v>
      </c>
      <c r="I248" s="138"/>
      <c r="J248" s="139">
        <f>ROUND(I248*H248,2)</f>
        <v>0</v>
      </c>
      <c r="K248" s="135" t="s">
        <v>188</v>
      </c>
      <c r="L248" s="32"/>
      <c r="M248" s="140" t="s">
        <v>1</v>
      </c>
      <c r="N248" s="141" t="s">
        <v>37</v>
      </c>
      <c r="P248" s="142">
        <f>O248*H248</f>
        <v>0</v>
      </c>
      <c r="Q248" s="142">
        <v>2.9999999999999997E-4</v>
      </c>
      <c r="R248" s="142">
        <f>Q248*H248</f>
        <v>1.0199999999999999E-3</v>
      </c>
      <c r="S248" s="142">
        <v>0</v>
      </c>
      <c r="T248" s="143">
        <f>S248*H248</f>
        <v>0</v>
      </c>
      <c r="AR248" s="144" t="s">
        <v>127</v>
      </c>
      <c r="AT248" s="144" t="s">
        <v>184</v>
      </c>
      <c r="AU248" s="144" t="s">
        <v>82</v>
      </c>
      <c r="AY248" s="17" t="s">
        <v>181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80</v>
      </c>
      <c r="BK248" s="145">
        <f>ROUND(I248*H248,2)</f>
        <v>0</v>
      </c>
      <c r="BL248" s="17" t="s">
        <v>127</v>
      </c>
      <c r="BM248" s="144" t="s">
        <v>462</v>
      </c>
    </row>
    <row r="249" spans="2:65" s="1" customFormat="1" ht="24.2" customHeight="1">
      <c r="B249" s="132"/>
      <c r="C249" s="133" t="s">
        <v>463</v>
      </c>
      <c r="D249" s="133" t="s">
        <v>184</v>
      </c>
      <c r="E249" s="134" t="s">
        <v>464</v>
      </c>
      <c r="F249" s="135" t="s">
        <v>465</v>
      </c>
      <c r="G249" s="136" t="s">
        <v>187</v>
      </c>
      <c r="H249" s="137">
        <v>3.4</v>
      </c>
      <c r="I249" s="138"/>
      <c r="J249" s="139">
        <f>ROUND(I249*H249,2)</f>
        <v>0</v>
      </c>
      <c r="K249" s="135" t="s">
        <v>188</v>
      </c>
      <c r="L249" s="32"/>
      <c r="M249" s="140" t="s">
        <v>1</v>
      </c>
      <c r="N249" s="141" t="s">
        <v>37</v>
      </c>
      <c r="P249" s="142">
        <f>O249*H249</f>
        <v>0</v>
      </c>
      <c r="Q249" s="142">
        <v>7.5799999999999999E-3</v>
      </c>
      <c r="R249" s="142">
        <f>Q249*H249</f>
        <v>2.5772E-2</v>
      </c>
      <c r="S249" s="142">
        <v>0</v>
      </c>
      <c r="T249" s="143">
        <f>S249*H249</f>
        <v>0</v>
      </c>
      <c r="AR249" s="144" t="s">
        <v>127</v>
      </c>
      <c r="AT249" s="144" t="s">
        <v>184</v>
      </c>
      <c r="AU249" s="144" t="s">
        <v>82</v>
      </c>
      <c r="AY249" s="17" t="s">
        <v>181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80</v>
      </c>
      <c r="BK249" s="145">
        <f>ROUND(I249*H249,2)</f>
        <v>0</v>
      </c>
      <c r="BL249" s="17" t="s">
        <v>127</v>
      </c>
      <c r="BM249" s="144" t="s">
        <v>466</v>
      </c>
    </row>
    <row r="250" spans="2:65" s="1" customFormat="1" ht="24.2" customHeight="1">
      <c r="B250" s="132"/>
      <c r="C250" s="133" t="s">
        <v>467</v>
      </c>
      <c r="D250" s="133" t="s">
        <v>184</v>
      </c>
      <c r="E250" s="134" t="s">
        <v>468</v>
      </c>
      <c r="F250" s="135" t="s">
        <v>469</v>
      </c>
      <c r="G250" s="136" t="s">
        <v>187</v>
      </c>
      <c r="H250" s="137">
        <v>3.4</v>
      </c>
      <c r="I250" s="138"/>
      <c r="J250" s="139">
        <f>ROUND(I250*H250,2)</f>
        <v>0</v>
      </c>
      <c r="K250" s="135" t="s">
        <v>188</v>
      </c>
      <c r="L250" s="32"/>
      <c r="M250" s="140" t="s">
        <v>1</v>
      </c>
      <c r="N250" s="141" t="s">
        <v>37</v>
      </c>
      <c r="P250" s="142">
        <f>O250*H250</f>
        <v>0</v>
      </c>
      <c r="Q250" s="142">
        <v>6.3E-3</v>
      </c>
      <c r="R250" s="142">
        <f>Q250*H250</f>
        <v>2.1419999999999998E-2</v>
      </c>
      <c r="S250" s="142">
        <v>0</v>
      </c>
      <c r="T250" s="143">
        <f>S250*H250</f>
        <v>0</v>
      </c>
      <c r="AR250" s="144" t="s">
        <v>127</v>
      </c>
      <c r="AT250" s="144" t="s">
        <v>184</v>
      </c>
      <c r="AU250" s="144" t="s">
        <v>82</v>
      </c>
      <c r="AY250" s="17" t="s">
        <v>181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80</v>
      </c>
      <c r="BK250" s="145">
        <f>ROUND(I250*H250,2)</f>
        <v>0</v>
      </c>
      <c r="BL250" s="17" t="s">
        <v>127</v>
      </c>
      <c r="BM250" s="144" t="s">
        <v>470</v>
      </c>
    </row>
    <row r="251" spans="2:65" s="1" customFormat="1" ht="24.2" customHeight="1">
      <c r="B251" s="132"/>
      <c r="C251" s="170" t="s">
        <v>471</v>
      </c>
      <c r="D251" s="170" t="s">
        <v>272</v>
      </c>
      <c r="E251" s="171" t="s">
        <v>472</v>
      </c>
      <c r="F251" s="172" t="s">
        <v>473</v>
      </c>
      <c r="G251" s="173" t="s">
        <v>187</v>
      </c>
      <c r="H251" s="174">
        <v>3.74</v>
      </c>
      <c r="I251" s="175"/>
      <c r="J251" s="176">
        <f>ROUND(I251*H251,2)</f>
        <v>0</v>
      </c>
      <c r="K251" s="172" t="s">
        <v>188</v>
      </c>
      <c r="L251" s="177"/>
      <c r="M251" s="178" t="s">
        <v>1</v>
      </c>
      <c r="N251" s="179" t="s">
        <v>37</v>
      </c>
      <c r="P251" s="142">
        <f>O251*H251</f>
        <v>0</v>
      </c>
      <c r="Q251" s="142">
        <v>1.7999999999999999E-2</v>
      </c>
      <c r="R251" s="142">
        <f>Q251*H251</f>
        <v>6.7320000000000005E-2</v>
      </c>
      <c r="S251" s="142">
        <v>0</v>
      </c>
      <c r="T251" s="143">
        <f>S251*H251</f>
        <v>0</v>
      </c>
      <c r="AR251" s="144" t="s">
        <v>275</v>
      </c>
      <c r="AT251" s="144" t="s">
        <v>272</v>
      </c>
      <c r="AU251" s="144" t="s">
        <v>82</v>
      </c>
      <c r="AY251" s="17" t="s">
        <v>181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80</v>
      </c>
      <c r="BK251" s="145">
        <f>ROUND(I251*H251,2)</f>
        <v>0</v>
      </c>
      <c r="BL251" s="17" t="s">
        <v>127</v>
      </c>
      <c r="BM251" s="144" t="s">
        <v>474</v>
      </c>
    </row>
    <row r="252" spans="2:65" s="12" customFormat="1">
      <c r="B252" s="146"/>
      <c r="D252" s="147" t="s">
        <v>191</v>
      </c>
      <c r="F252" s="149" t="s">
        <v>475</v>
      </c>
      <c r="H252" s="150">
        <v>3.74</v>
      </c>
      <c r="I252" s="151"/>
      <c r="L252" s="146"/>
      <c r="M252" s="152"/>
      <c r="T252" s="153"/>
      <c r="AT252" s="148" t="s">
        <v>191</v>
      </c>
      <c r="AU252" s="148" t="s">
        <v>82</v>
      </c>
      <c r="AV252" s="12" t="s">
        <v>82</v>
      </c>
      <c r="AW252" s="12" t="s">
        <v>3</v>
      </c>
      <c r="AX252" s="12" t="s">
        <v>80</v>
      </c>
      <c r="AY252" s="148" t="s">
        <v>181</v>
      </c>
    </row>
    <row r="253" spans="2:65" s="1" customFormat="1" ht="24.2" customHeight="1">
      <c r="B253" s="132"/>
      <c r="C253" s="133" t="s">
        <v>476</v>
      </c>
      <c r="D253" s="133" t="s">
        <v>184</v>
      </c>
      <c r="E253" s="134" t="s">
        <v>477</v>
      </c>
      <c r="F253" s="135" t="s">
        <v>478</v>
      </c>
      <c r="G253" s="136" t="s">
        <v>187</v>
      </c>
      <c r="H253" s="137">
        <v>3.4</v>
      </c>
      <c r="I253" s="138"/>
      <c r="J253" s="139">
        <f>ROUND(I253*H253,2)</f>
        <v>0</v>
      </c>
      <c r="K253" s="135" t="s">
        <v>188</v>
      </c>
      <c r="L253" s="32"/>
      <c r="M253" s="140" t="s">
        <v>1</v>
      </c>
      <c r="N253" s="141" t="s">
        <v>37</v>
      </c>
      <c r="P253" s="142">
        <f>O253*H253</f>
        <v>0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AR253" s="144" t="s">
        <v>127</v>
      </c>
      <c r="AT253" s="144" t="s">
        <v>184</v>
      </c>
      <c r="AU253" s="144" t="s">
        <v>82</v>
      </c>
      <c r="AY253" s="17" t="s">
        <v>181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80</v>
      </c>
      <c r="BK253" s="145">
        <f>ROUND(I253*H253,2)</f>
        <v>0</v>
      </c>
      <c r="BL253" s="17" t="s">
        <v>127</v>
      </c>
      <c r="BM253" s="144" t="s">
        <v>479</v>
      </c>
    </row>
    <row r="254" spans="2:65" s="1" customFormat="1" ht="24.2" customHeight="1">
      <c r="B254" s="132"/>
      <c r="C254" s="133" t="s">
        <v>480</v>
      </c>
      <c r="D254" s="133" t="s">
        <v>184</v>
      </c>
      <c r="E254" s="134" t="s">
        <v>481</v>
      </c>
      <c r="F254" s="135" t="s">
        <v>482</v>
      </c>
      <c r="G254" s="136" t="s">
        <v>187</v>
      </c>
      <c r="H254" s="137">
        <v>3.4</v>
      </c>
      <c r="I254" s="138"/>
      <c r="J254" s="139">
        <f>ROUND(I254*H254,2)</f>
        <v>0</v>
      </c>
      <c r="K254" s="135" t="s">
        <v>188</v>
      </c>
      <c r="L254" s="32"/>
      <c r="M254" s="140" t="s">
        <v>1</v>
      </c>
      <c r="N254" s="141" t="s">
        <v>37</v>
      </c>
      <c r="P254" s="142">
        <f>O254*H254</f>
        <v>0</v>
      </c>
      <c r="Q254" s="142">
        <v>0</v>
      </c>
      <c r="R254" s="142">
        <f>Q254*H254</f>
        <v>0</v>
      </c>
      <c r="S254" s="142">
        <v>0</v>
      </c>
      <c r="T254" s="143">
        <f>S254*H254</f>
        <v>0</v>
      </c>
      <c r="AR254" s="144" t="s">
        <v>127</v>
      </c>
      <c r="AT254" s="144" t="s">
        <v>184</v>
      </c>
      <c r="AU254" s="144" t="s">
        <v>82</v>
      </c>
      <c r="AY254" s="17" t="s">
        <v>181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80</v>
      </c>
      <c r="BK254" s="145">
        <f>ROUND(I254*H254,2)</f>
        <v>0</v>
      </c>
      <c r="BL254" s="17" t="s">
        <v>127</v>
      </c>
      <c r="BM254" s="144" t="s">
        <v>483</v>
      </c>
    </row>
    <row r="255" spans="2:65" s="1" customFormat="1" ht="24.2" customHeight="1">
      <c r="B255" s="132"/>
      <c r="C255" s="133" t="s">
        <v>484</v>
      </c>
      <c r="D255" s="133" t="s">
        <v>184</v>
      </c>
      <c r="E255" s="134" t="s">
        <v>485</v>
      </c>
      <c r="F255" s="135" t="s">
        <v>486</v>
      </c>
      <c r="G255" s="136" t="s">
        <v>187</v>
      </c>
      <c r="H255" s="137">
        <v>3.4</v>
      </c>
      <c r="I255" s="138"/>
      <c r="J255" s="139">
        <f>ROUND(I255*H255,2)</f>
        <v>0</v>
      </c>
      <c r="K255" s="135" t="s">
        <v>188</v>
      </c>
      <c r="L255" s="32"/>
      <c r="M255" s="140" t="s">
        <v>1</v>
      </c>
      <c r="N255" s="141" t="s">
        <v>37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127</v>
      </c>
      <c r="AT255" s="144" t="s">
        <v>184</v>
      </c>
      <c r="AU255" s="144" t="s">
        <v>82</v>
      </c>
      <c r="AY255" s="17" t="s">
        <v>181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80</v>
      </c>
      <c r="BK255" s="145">
        <f>ROUND(I255*H255,2)</f>
        <v>0</v>
      </c>
      <c r="BL255" s="17" t="s">
        <v>127</v>
      </c>
      <c r="BM255" s="144" t="s">
        <v>487</v>
      </c>
    </row>
    <row r="256" spans="2:65" s="1" customFormat="1" ht="24.2" customHeight="1">
      <c r="B256" s="132"/>
      <c r="C256" s="133" t="s">
        <v>488</v>
      </c>
      <c r="D256" s="133" t="s">
        <v>184</v>
      </c>
      <c r="E256" s="134" t="s">
        <v>489</v>
      </c>
      <c r="F256" s="135" t="s">
        <v>490</v>
      </c>
      <c r="G256" s="136" t="s">
        <v>236</v>
      </c>
      <c r="H256" s="137">
        <v>0.11600000000000001</v>
      </c>
      <c r="I256" s="138"/>
      <c r="J256" s="139">
        <f>ROUND(I256*H256,2)</f>
        <v>0</v>
      </c>
      <c r="K256" s="135" t="s">
        <v>188</v>
      </c>
      <c r="L256" s="32"/>
      <c r="M256" s="140" t="s">
        <v>1</v>
      </c>
      <c r="N256" s="141" t="s">
        <v>37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127</v>
      </c>
      <c r="AT256" s="144" t="s">
        <v>184</v>
      </c>
      <c r="AU256" s="144" t="s">
        <v>82</v>
      </c>
      <c r="AY256" s="17" t="s">
        <v>181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80</v>
      </c>
      <c r="BK256" s="145">
        <f>ROUND(I256*H256,2)</f>
        <v>0</v>
      </c>
      <c r="BL256" s="17" t="s">
        <v>127</v>
      </c>
      <c r="BM256" s="144" t="s">
        <v>491</v>
      </c>
    </row>
    <row r="257" spans="2:65" s="1" customFormat="1" ht="24.2" customHeight="1">
      <c r="B257" s="132"/>
      <c r="C257" s="133" t="s">
        <v>492</v>
      </c>
      <c r="D257" s="133" t="s">
        <v>184</v>
      </c>
      <c r="E257" s="134" t="s">
        <v>493</v>
      </c>
      <c r="F257" s="135" t="s">
        <v>494</v>
      </c>
      <c r="G257" s="136" t="s">
        <v>236</v>
      </c>
      <c r="H257" s="137">
        <v>0.11600000000000001</v>
      </c>
      <c r="I257" s="138"/>
      <c r="J257" s="139">
        <f>ROUND(I257*H257,2)</f>
        <v>0</v>
      </c>
      <c r="K257" s="135" t="s">
        <v>188</v>
      </c>
      <c r="L257" s="32"/>
      <c r="M257" s="140" t="s">
        <v>1</v>
      </c>
      <c r="N257" s="141" t="s">
        <v>37</v>
      </c>
      <c r="P257" s="142">
        <f>O257*H257</f>
        <v>0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127</v>
      </c>
      <c r="AT257" s="144" t="s">
        <v>184</v>
      </c>
      <c r="AU257" s="144" t="s">
        <v>82</v>
      </c>
      <c r="AY257" s="17" t="s">
        <v>181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80</v>
      </c>
      <c r="BK257" s="145">
        <f>ROUND(I257*H257,2)</f>
        <v>0</v>
      </c>
      <c r="BL257" s="17" t="s">
        <v>127</v>
      </c>
      <c r="BM257" s="144" t="s">
        <v>495</v>
      </c>
    </row>
    <row r="258" spans="2:65" s="11" customFormat="1" ht="22.9" customHeight="1">
      <c r="B258" s="120"/>
      <c r="D258" s="121" t="s">
        <v>71</v>
      </c>
      <c r="E258" s="130" t="s">
        <v>496</v>
      </c>
      <c r="F258" s="130" t="s">
        <v>497</v>
      </c>
      <c r="I258" s="123"/>
      <c r="J258" s="131">
        <f>BK258</f>
        <v>0</v>
      </c>
      <c r="L258" s="120"/>
      <c r="M258" s="125"/>
      <c r="P258" s="126">
        <f>SUM(P259:P275)</f>
        <v>0</v>
      </c>
      <c r="R258" s="126">
        <f>SUM(R259:R275)</f>
        <v>7.3891600000000002E-2</v>
      </c>
      <c r="T258" s="127">
        <f>SUM(T259:T275)</f>
        <v>6.216E-2</v>
      </c>
      <c r="AR258" s="121" t="s">
        <v>82</v>
      </c>
      <c r="AT258" s="128" t="s">
        <v>71</v>
      </c>
      <c r="AU258" s="128" t="s">
        <v>80</v>
      </c>
      <c r="AY258" s="121" t="s">
        <v>181</v>
      </c>
      <c r="BK258" s="129">
        <f>SUM(BK259:BK275)</f>
        <v>0</v>
      </c>
    </row>
    <row r="259" spans="2:65" s="1" customFormat="1" ht="16.5" customHeight="1">
      <c r="B259" s="132"/>
      <c r="C259" s="133" t="s">
        <v>498</v>
      </c>
      <c r="D259" s="133" t="s">
        <v>184</v>
      </c>
      <c r="E259" s="134" t="s">
        <v>499</v>
      </c>
      <c r="F259" s="135" t="s">
        <v>500</v>
      </c>
      <c r="G259" s="136" t="s">
        <v>187</v>
      </c>
      <c r="H259" s="137">
        <v>15.8</v>
      </c>
      <c r="I259" s="138"/>
      <c r="J259" s="139">
        <f>ROUND(I259*H259,2)</f>
        <v>0</v>
      </c>
      <c r="K259" s="135" t="s">
        <v>188</v>
      </c>
      <c r="L259" s="32"/>
      <c r="M259" s="140" t="s">
        <v>1</v>
      </c>
      <c r="N259" s="141" t="s">
        <v>37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127</v>
      </c>
      <c r="AT259" s="144" t="s">
        <v>184</v>
      </c>
      <c r="AU259" s="144" t="s">
        <v>82</v>
      </c>
      <c r="AY259" s="17" t="s">
        <v>181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80</v>
      </c>
      <c r="BK259" s="145">
        <f>ROUND(I259*H259,2)</f>
        <v>0</v>
      </c>
      <c r="BL259" s="17" t="s">
        <v>127</v>
      </c>
      <c r="BM259" s="144" t="s">
        <v>501</v>
      </c>
    </row>
    <row r="260" spans="2:65" s="12" customFormat="1">
      <c r="B260" s="146"/>
      <c r="D260" s="147" t="s">
        <v>191</v>
      </c>
      <c r="E260" s="148" t="s">
        <v>1</v>
      </c>
      <c r="F260" s="149" t="s">
        <v>231</v>
      </c>
      <c r="H260" s="150">
        <v>19.2</v>
      </c>
      <c r="I260" s="151"/>
      <c r="L260" s="146"/>
      <c r="M260" s="152"/>
      <c r="T260" s="153"/>
      <c r="AT260" s="148" t="s">
        <v>191</v>
      </c>
      <c r="AU260" s="148" t="s">
        <v>82</v>
      </c>
      <c r="AV260" s="12" t="s">
        <v>82</v>
      </c>
      <c r="AW260" s="12" t="s">
        <v>29</v>
      </c>
      <c r="AX260" s="12" t="s">
        <v>72</v>
      </c>
      <c r="AY260" s="148" t="s">
        <v>181</v>
      </c>
    </row>
    <row r="261" spans="2:65" s="12" customFormat="1">
      <c r="B261" s="146"/>
      <c r="D261" s="147" t="s">
        <v>191</v>
      </c>
      <c r="E261" s="148" t="s">
        <v>1</v>
      </c>
      <c r="F261" s="149" t="s">
        <v>502</v>
      </c>
      <c r="H261" s="150">
        <v>-3.4</v>
      </c>
      <c r="I261" s="151"/>
      <c r="L261" s="146"/>
      <c r="M261" s="152"/>
      <c r="T261" s="153"/>
      <c r="AT261" s="148" t="s">
        <v>191</v>
      </c>
      <c r="AU261" s="148" t="s">
        <v>82</v>
      </c>
      <c r="AV261" s="12" t="s">
        <v>82</v>
      </c>
      <c r="AW261" s="12" t="s">
        <v>29</v>
      </c>
      <c r="AX261" s="12" t="s">
        <v>72</v>
      </c>
      <c r="AY261" s="148" t="s">
        <v>181</v>
      </c>
    </row>
    <row r="262" spans="2:65" s="13" customFormat="1">
      <c r="B262" s="154"/>
      <c r="D262" s="147" t="s">
        <v>191</v>
      </c>
      <c r="E262" s="155" t="s">
        <v>1</v>
      </c>
      <c r="F262" s="156" t="s">
        <v>193</v>
      </c>
      <c r="H262" s="157">
        <v>15.799999999999999</v>
      </c>
      <c r="I262" s="158"/>
      <c r="L262" s="154"/>
      <c r="M262" s="159"/>
      <c r="T262" s="160"/>
      <c r="AT262" s="155" t="s">
        <v>191</v>
      </c>
      <c r="AU262" s="155" t="s">
        <v>82</v>
      </c>
      <c r="AV262" s="13" t="s">
        <v>189</v>
      </c>
      <c r="AW262" s="13" t="s">
        <v>29</v>
      </c>
      <c r="AX262" s="13" t="s">
        <v>80</v>
      </c>
      <c r="AY262" s="155" t="s">
        <v>181</v>
      </c>
    </row>
    <row r="263" spans="2:65" s="1" customFormat="1" ht="24.2" customHeight="1">
      <c r="B263" s="132"/>
      <c r="C263" s="133" t="s">
        <v>503</v>
      </c>
      <c r="D263" s="133" t="s">
        <v>184</v>
      </c>
      <c r="E263" s="134" t="s">
        <v>504</v>
      </c>
      <c r="F263" s="135" t="s">
        <v>505</v>
      </c>
      <c r="G263" s="136" t="s">
        <v>187</v>
      </c>
      <c r="H263" s="137">
        <v>19.2</v>
      </c>
      <c r="I263" s="138"/>
      <c r="J263" s="139">
        <f>ROUND(I263*H263,2)</f>
        <v>0</v>
      </c>
      <c r="K263" s="135" t="s">
        <v>188</v>
      </c>
      <c r="L263" s="32"/>
      <c r="M263" s="140" t="s">
        <v>1</v>
      </c>
      <c r="N263" s="141" t="s">
        <v>37</v>
      </c>
      <c r="P263" s="142">
        <f>O263*H263</f>
        <v>0</v>
      </c>
      <c r="Q263" s="142">
        <v>0</v>
      </c>
      <c r="R263" s="142">
        <f>Q263*H263</f>
        <v>0</v>
      </c>
      <c r="S263" s="142">
        <v>3.0000000000000001E-3</v>
      </c>
      <c r="T263" s="143">
        <f>S263*H263</f>
        <v>5.7599999999999998E-2</v>
      </c>
      <c r="AR263" s="144" t="s">
        <v>127</v>
      </c>
      <c r="AT263" s="144" t="s">
        <v>184</v>
      </c>
      <c r="AU263" s="144" t="s">
        <v>82</v>
      </c>
      <c r="AY263" s="17" t="s">
        <v>181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80</v>
      </c>
      <c r="BK263" s="145">
        <f>ROUND(I263*H263,2)</f>
        <v>0</v>
      </c>
      <c r="BL263" s="17" t="s">
        <v>127</v>
      </c>
      <c r="BM263" s="144" t="s">
        <v>506</v>
      </c>
    </row>
    <row r="264" spans="2:65" s="12" customFormat="1">
      <c r="B264" s="146"/>
      <c r="D264" s="147" t="s">
        <v>191</v>
      </c>
      <c r="E264" s="148" t="s">
        <v>1</v>
      </c>
      <c r="F264" s="149" t="s">
        <v>507</v>
      </c>
      <c r="H264" s="150">
        <v>19.2</v>
      </c>
      <c r="I264" s="151"/>
      <c r="L264" s="146"/>
      <c r="M264" s="152"/>
      <c r="T264" s="153"/>
      <c r="AT264" s="148" t="s">
        <v>191</v>
      </c>
      <c r="AU264" s="148" t="s">
        <v>82</v>
      </c>
      <c r="AV264" s="12" t="s">
        <v>82</v>
      </c>
      <c r="AW264" s="12" t="s">
        <v>29</v>
      </c>
      <c r="AX264" s="12" t="s">
        <v>80</v>
      </c>
      <c r="AY264" s="148" t="s">
        <v>181</v>
      </c>
    </row>
    <row r="265" spans="2:65" s="1" customFormat="1" ht="16.5" customHeight="1">
      <c r="B265" s="132"/>
      <c r="C265" s="133" t="s">
        <v>508</v>
      </c>
      <c r="D265" s="133" t="s">
        <v>184</v>
      </c>
      <c r="E265" s="134" t="s">
        <v>509</v>
      </c>
      <c r="F265" s="135" t="s">
        <v>510</v>
      </c>
      <c r="G265" s="136" t="s">
        <v>187</v>
      </c>
      <c r="H265" s="137">
        <v>19.2</v>
      </c>
      <c r="I265" s="138"/>
      <c r="J265" s="139">
        <f>ROUND(I265*H265,2)</f>
        <v>0</v>
      </c>
      <c r="K265" s="135" t="s">
        <v>188</v>
      </c>
      <c r="L265" s="32"/>
      <c r="M265" s="140" t="s">
        <v>1</v>
      </c>
      <c r="N265" s="141" t="s">
        <v>37</v>
      </c>
      <c r="P265" s="142">
        <f>O265*H265</f>
        <v>0</v>
      </c>
      <c r="Q265" s="142">
        <v>2.9999999999999997E-4</v>
      </c>
      <c r="R265" s="142">
        <f>Q265*H265</f>
        <v>5.7599999999999995E-3</v>
      </c>
      <c r="S265" s="142">
        <v>0</v>
      </c>
      <c r="T265" s="143">
        <f>S265*H265</f>
        <v>0</v>
      </c>
      <c r="AR265" s="144" t="s">
        <v>127</v>
      </c>
      <c r="AT265" s="144" t="s">
        <v>184</v>
      </c>
      <c r="AU265" s="144" t="s">
        <v>82</v>
      </c>
      <c r="AY265" s="17" t="s">
        <v>181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80</v>
      </c>
      <c r="BK265" s="145">
        <f>ROUND(I265*H265,2)</f>
        <v>0</v>
      </c>
      <c r="BL265" s="17" t="s">
        <v>127</v>
      </c>
      <c r="BM265" s="144" t="s">
        <v>511</v>
      </c>
    </row>
    <row r="266" spans="2:65" s="1" customFormat="1" ht="16.5" customHeight="1">
      <c r="B266" s="132"/>
      <c r="C266" s="170" t="s">
        <v>512</v>
      </c>
      <c r="D266" s="170" t="s">
        <v>272</v>
      </c>
      <c r="E266" s="171" t="s">
        <v>513</v>
      </c>
      <c r="F266" s="172" t="s">
        <v>514</v>
      </c>
      <c r="G266" s="173" t="s">
        <v>187</v>
      </c>
      <c r="H266" s="174">
        <v>21.12</v>
      </c>
      <c r="I266" s="175"/>
      <c r="J266" s="176">
        <f>ROUND(I266*H266,2)</f>
        <v>0</v>
      </c>
      <c r="K266" s="172" t="s">
        <v>188</v>
      </c>
      <c r="L266" s="177"/>
      <c r="M266" s="178" t="s">
        <v>1</v>
      </c>
      <c r="N266" s="179" t="s">
        <v>37</v>
      </c>
      <c r="P266" s="142">
        <f>O266*H266</f>
        <v>0</v>
      </c>
      <c r="Q266" s="142">
        <v>2.8300000000000001E-3</v>
      </c>
      <c r="R266" s="142">
        <f>Q266*H266</f>
        <v>5.9769600000000006E-2</v>
      </c>
      <c r="S266" s="142">
        <v>0</v>
      </c>
      <c r="T266" s="143">
        <f>S266*H266</f>
        <v>0</v>
      </c>
      <c r="AR266" s="144" t="s">
        <v>275</v>
      </c>
      <c r="AT266" s="144" t="s">
        <v>272</v>
      </c>
      <c r="AU266" s="144" t="s">
        <v>82</v>
      </c>
      <c r="AY266" s="17" t="s">
        <v>181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80</v>
      </c>
      <c r="BK266" s="145">
        <f>ROUND(I266*H266,2)</f>
        <v>0</v>
      </c>
      <c r="BL266" s="17" t="s">
        <v>127</v>
      </c>
      <c r="BM266" s="144" t="s">
        <v>515</v>
      </c>
    </row>
    <row r="267" spans="2:65" s="12" customFormat="1">
      <c r="B267" s="146"/>
      <c r="D267" s="147" t="s">
        <v>191</v>
      </c>
      <c r="E267" s="148" t="s">
        <v>1</v>
      </c>
      <c r="F267" s="149" t="s">
        <v>277</v>
      </c>
      <c r="H267" s="150">
        <v>21.12</v>
      </c>
      <c r="I267" s="151"/>
      <c r="L267" s="146"/>
      <c r="M267" s="152"/>
      <c r="T267" s="153"/>
      <c r="AT267" s="148" t="s">
        <v>191</v>
      </c>
      <c r="AU267" s="148" t="s">
        <v>82</v>
      </c>
      <c r="AV267" s="12" t="s">
        <v>82</v>
      </c>
      <c r="AW267" s="12" t="s">
        <v>29</v>
      </c>
      <c r="AX267" s="12" t="s">
        <v>80</v>
      </c>
      <c r="AY267" s="148" t="s">
        <v>181</v>
      </c>
    </row>
    <row r="268" spans="2:65" s="1" customFormat="1" ht="21.75" customHeight="1">
      <c r="B268" s="132"/>
      <c r="C268" s="133" t="s">
        <v>516</v>
      </c>
      <c r="D268" s="133" t="s">
        <v>184</v>
      </c>
      <c r="E268" s="134" t="s">
        <v>517</v>
      </c>
      <c r="F268" s="135" t="s">
        <v>518</v>
      </c>
      <c r="G268" s="136" t="s">
        <v>240</v>
      </c>
      <c r="H268" s="137">
        <v>15.2</v>
      </c>
      <c r="I268" s="138"/>
      <c r="J268" s="139">
        <f>ROUND(I268*H268,2)</f>
        <v>0</v>
      </c>
      <c r="K268" s="135" t="s">
        <v>188</v>
      </c>
      <c r="L268" s="32"/>
      <c r="M268" s="140" t="s">
        <v>1</v>
      </c>
      <c r="N268" s="141" t="s">
        <v>37</v>
      </c>
      <c r="P268" s="142">
        <f>O268*H268</f>
        <v>0</v>
      </c>
      <c r="Q268" s="142">
        <v>0</v>
      </c>
      <c r="R268" s="142">
        <f>Q268*H268</f>
        <v>0</v>
      </c>
      <c r="S268" s="142">
        <v>2.9999999999999997E-4</v>
      </c>
      <c r="T268" s="143">
        <f>S268*H268</f>
        <v>4.5599999999999998E-3</v>
      </c>
      <c r="AR268" s="144" t="s">
        <v>127</v>
      </c>
      <c r="AT268" s="144" t="s">
        <v>184</v>
      </c>
      <c r="AU268" s="144" t="s">
        <v>82</v>
      </c>
      <c r="AY268" s="17" t="s">
        <v>181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80</v>
      </c>
      <c r="BK268" s="145">
        <f>ROUND(I268*H268,2)</f>
        <v>0</v>
      </c>
      <c r="BL268" s="17" t="s">
        <v>127</v>
      </c>
      <c r="BM268" s="144" t="s">
        <v>519</v>
      </c>
    </row>
    <row r="269" spans="2:65" s="12" customFormat="1">
      <c r="B269" s="146"/>
      <c r="D269" s="147" t="s">
        <v>191</v>
      </c>
      <c r="E269" s="148" t="s">
        <v>1</v>
      </c>
      <c r="F269" s="149" t="s">
        <v>520</v>
      </c>
      <c r="H269" s="150">
        <v>15.2</v>
      </c>
      <c r="I269" s="151"/>
      <c r="L269" s="146"/>
      <c r="M269" s="152"/>
      <c r="T269" s="153"/>
      <c r="AT269" s="148" t="s">
        <v>191</v>
      </c>
      <c r="AU269" s="148" t="s">
        <v>82</v>
      </c>
      <c r="AV269" s="12" t="s">
        <v>82</v>
      </c>
      <c r="AW269" s="12" t="s">
        <v>29</v>
      </c>
      <c r="AX269" s="12" t="s">
        <v>80</v>
      </c>
      <c r="AY269" s="148" t="s">
        <v>181</v>
      </c>
    </row>
    <row r="270" spans="2:65" s="1" customFormat="1" ht="16.5" customHeight="1">
      <c r="B270" s="132"/>
      <c r="C270" s="133" t="s">
        <v>521</v>
      </c>
      <c r="D270" s="133" t="s">
        <v>184</v>
      </c>
      <c r="E270" s="134" t="s">
        <v>522</v>
      </c>
      <c r="F270" s="135" t="s">
        <v>523</v>
      </c>
      <c r="G270" s="136" t="s">
        <v>240</v>
      </c>
      <c r="H270" s="137">
        <v>26.2</v>
      </c>
      <c r="I270" s="138"/>
      <c r="J270" s="139">
        <f>ROUND(I270*H270,2)</f>
        <v>0</v>
      </c>
      <c r="K270" s="135" t="s">
        <v>188</v>
      </c>
      <c r="L270" s="32"/>
      <c r="M270" s="140" t="s">
        <v>1</v>
      </c>
      <c r="N270" s="141" t="s">
        <v>37</v>
      </c>
      <c r="P270" s="142">
        <f>O270*H270</f>
        <v>0</v>
      </c>
      <c r="Q270" s="142">
        <v>1.0000000000000001E-5</v>
      </c>
      <c r="R270" s="142">
        <f>Q270*H270</f>
        <v>2.6200000000000003E-4</v>
      </c>
      <c r="S270" s="142">
        <v>0</v>
      </c>
      <c r="T270" s="143">
        <f>S270*H270</f>
        <v>0</v>
      </c>
      <c r="AR270" s="144" t="s">
        <v>127</v>
      </c>
      <c r="AT270" s="144" t="s">
        <v>184</v>
      </c>
      <c r="AU270" s="144" t="s">
        <v>82</v>
      </c>
      <c r="AY270" s="17" t="s">
        <v>181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80</v>
      </c>
      <c r="BK270" s="145">
        <f>ROUND(I270*H270,2)</f>
        <v>0</v>
      </c>
      <c r="BL270" s="17" t="s">
        <v>127</v>
      </c>
      <c r="BM270" s="144" t="s">
        <v>524</v>
      </c>
    </row>
    <row r="271" spans="2:65" s="12" customFormat="1">
      <c r="B271" s="146"/>
      <c r="D271" s="147" t="s">
        <v>191</v>
      </c>
      <c r="E271" s="148" t="s">
        <v>1</v>
      </c>
      <c r="F271" s="149" t="s">
        <v>525</v>
      </c>
      <c r="H271" s="150">
        <v>26.2</v>
      </c>
      <c r="I271" s="151"/>
      <c r="L271" s="146"/>
      <c r="M271" s="152"/>
      <c r="T271" s="153"/>
      <c r="AT271" s="148" t="s">
        <v>191</v>
      </c>
      <c r="AU271" s="148" t="s">
        <v>82</v>
      </c>
      <c r="AV271" s="12" t="s">
        <v>82</v>
      </c>
      <c r="AW271" s="12" t="s">
        <v>29</v>
      </c>
      <c r="AX271" s="12" t="s">
        <v>80</v>
      </c>
      <c r="AY271" s="148" t="s">
        <v>181</v>
      </c>
    </row>
    <row r="272" spans="2:65" s="1" customFormat="1" ht="16.5" customHeight="1">
      <c r="B272" s="132"/>
      <c r="C272" s="170" t="s">
        <v>526</v>
      </c>
      <c r="D272" s="170" t="s">
        <v>272</v>
      </c>
      <c r="E272" s="171" t="s">
        <v>527</v>
      </c>
      <c r="F272" s="172" t="s">
        <v>528</v>
      </c>
      <c r="G272" s="173" t="s">
        <v>240</v>
      </c>
      <c r="H272" s="174">
        <v>27</v>
      </c>
      <c r="I272" s="175"/>
      <c r="J272" s="176">
        <f>ROUND(I272*H272,2)</f>
        <v>0</v>
      </c>
      <c r="K272" s="172" t="s">
        <v>1</v>
      </c>
      <c r="L272" s="177"/>
      <c r="M272" s="178" t="s">
        <v>1</v>
      </c>
      <c r="N272" s="179" t="s">
        <v>37</v>
      </c>
      <c r="P272" s="142">
        <f>O272*H272</f>
        <v>0</v>
      </c>
      <c r="Q272" s="142">
        <v>2.9999999999999997E-4</v>
      </c>
      <c r="R272" s="142">
        <f>Q272*H272</f>
        <v>8.0999999999999996E-3</v>
      </c>
      <c r="S272" s="142">
        <v>0</v>
      </c>
      <c r="T272" s="143">
        <f>S272*H272</f>
        <v>0</v>
      </c>
      <c r="AR272" s="144" t="s">
        <v>275</v>
      </c>
      <c r="AT272" s="144" t="s">
        <v>272</v>
      </c>
      <c r="AU272" s="144" t="s">
        <v>82</v>
      </c>
      <c r="AY272" s="17" t="s">
        <v>181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7" t="s">
        <v>80</v>
      </c>
      <c r="BK272" s="145">
        <f>ROUND(I272*H272,2)</f>
        <v>0</v>
      </c>
      <c r="BL272" s="17" t="s">
        <v>127</v>
      </c>
      <c r="BM272" s="144" t="s">
        <v>529</v>
      </c>
    </row>
    <row r="273" spans="2:65" s="12" customFormat="1">
      <c r="B273" s="146"/>
      <c r="D273" s="147" t="s">
        <v>191</v>
      </c>
      <c r="F273" s="149" t="s">
        <v>530</v>
      </c>
      <c r="H273" s="150">
        <v>27</v>
      </c>
      <c r="I273" s="151"/>
      <c r="L273" s="146"/>
      <c r="M273" s="152"/>
      <c r="T273" s="153"/>
      <c r="AT273" s="148" t="s">
        <v>191</v>
      </c>
      <c r="AU273" s="148" t="s">
        <v>82</v>
      </c>
      <c r="AV273" s="12" t="s">
        <v>82</v>
      </c>
      <c r="AW273" s="12" t="s">
        <v>3</v>
      </c>
      <c r="AX273" s="12" t="s">
        <v>80</v>
      </c>
      <c r="AY273" s="148" t="s">
        <v>181</v>
      </c>
    </row>
    <row r="274" spans="2:65" s="1" customFormat="1" ht="24.2" customHeight="1">
      <c r="B274" s="132"/>
      <c r="C274" s="133" t="s">
        <v>531</v>
      </c>
      <c r="D274" s="133" t="s">
        <v>184</v>
      </c>
      <c r="E274" s="134" t="s">
        <v>532</v>
      </c>
      <c r="F274" s="135" t="s">
        <v>533</v>
      </c>
      <c r="G274" s="136" t="s">
        <v>236</v>
      </c>
      <c r="H274" s="137">
        <v>7.3999999999999996E-2</v>
      </c>
      <c r="I274" s="138"/>
      <c r="J274" s="139">
        <f>ROUND(I274*H274,2)</f>
        <v>0</v>
      </c>
      <c r="K274" s="135" t="s">
        <v>188</v>
      </c>
      <c r="L274" s="32"/>
      <c r="M274" s="140" t="s">
        <v>1</v>
      </c>
      <c r="N274" s="141" t="s">
        <v>37</v>
      </c>
      <c r="P274" s="142">
        <f>O274*H274</f>
        <v>0</v>
      </c>
      <c r="Q274" s="142">
        <v>0</v>
      </c>
      <c r="R274" s="142">
        <f>Q274*H274</f>
        <v>0</v>
      </c>
      <c r="S274" s="142">
        <v>0</v>
      </c>
      <c r="T274" s="143">
        <f>S274*H274</f>
        <v>0</v>
      </c>
      <c r="AR274" s="144" t="s">
        <v>127</v>
      </c>
      <c r="AT274" s="144" t="s">
        <v>184</v>
      </c>
      <c r="AU274" s="144" t="s">
        <v>82</v>
      </c>
      <c r="AY274" s="17" t="s">
        <v>181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80</v>
      </c>
      <c r="BK274" s="145">
        <f>ROUND(I274*H274,2)</f>
        <v>0</v>
      </c>
      <c r="BL274" s="17" t="s">
        <v>127</v>
      </c>
      <c r="BM274" s="144" t="s">
        <v>534</v>
      </c>
    </row>
    <row r="275" spans="2:65" s="1" customFormat="1" ht="24.2" customHeight="1">
      <c r="B275" s="132"/>
      <c r="C275" s="133" t="s">
        <v>535</v>
      </c>
      <c r="D275" s="133" t="s">
        <v>184</v>
      </c>
      <c r="E275" s="134" t="s">
        <v>536</v>
      </c>
      <c r="F275" s="135" t="s">
        <v>537</v>
      </c>
      <c r="G275" s="136" t="s">
        <v>236</v>
      </c>
      <c r="H275" s="137">
        <v>7.3999999999999996E-2</v>
      </c>
      <c r="I275" s="138"/>
      <c r="J275" s="139">
        <f>ROUND(I275*H275,2)</f>
        <v>0</v>
      </c>
      <c r="K275" s="135" t="s">
        <v>188</v>
      </c>
      <c r="L275" s="32"/>
      <c r="M275" s="140" t="s">
        <v>1</v>
      </c>
      <c r="N275" s="141" t="s">
        <v>37</v>
      </c>
      <c r="P275" s="142">
        <f>O275*H275</f>
        <v>0</v>
      </c>
      <c r="Q275" s="142">
        <v>0</v>
      </c>
      <c r="R275" s="142">
        <f>Q275*H275</f>
        <v>0</v>
      </c>
      <c r="S275" s="142">
        <v>0</v>
      </c>
      <c r="T275" s="143">
        <f>S275*H275</f>
        <v>0</v>
      </c>
      <c r="AR275" s="144" t="s">
        <v>127</v>
      </c>
      <c r="AT275" s="144" t="s">
        <v>184</v>
      </c>
      <c r="AU275" s="144" t="s">
        <v>82</v>
      </c>
      <c r="AY275" s="17" t="s">
        <v>181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7" t="s">
        <v>80</v>
      </c>
      <c r="BK275" s="145">
        <f>ROUND(I275*H275,2)</f>
        <v>0</v>
      </c>
      <c r="BL275" s="17" t="s">
        <v>127</v>
      </c>
      <c r="BM275" s="144" t="s">
        <v>538</v>
      </c>
    </row>
    <row r="276" spans="2:65" s="11" customFormat="1" ht="22.9" customHeight="1">
      <c r="B276" s="120"/>
      <c r="D276" s="121" t="s">
        <v>71</v>
      </c>
      <c r="E276" s="130" t="s">
        <v>539</v>
      </c>
      <c r="F276" s="130" t="s">
        <v>540</v>
      </c>
      <c r="I276" s="123"/>
      <c r="J276" s="131">
        <f>BK276</f>
        <v>0</v>
      </c>
      <c r="L276" s="120"/>
      <c r="M276" s="125"/>
      <c r="P276" s="126">
        <f>SUM(P277:P295)</f>
        <v>0</v>
      </c>
      <c r="R276" s="126">
        <f>SUM(R277:R295)</f>
        <v>0.32389839999999998</v>
      </c>
      <c r="T276" s="127">
        <f>SUM(T277:T295)</f>
        <v>0</v>
      </c>
      <c r="AR276" s="121" t="s">
        <v>82</v>
      </c>
      <c r="AT276" s="128" t="s">
        <v>71</v>
      </c>
      <c r="AU276" s="128" t="s">
        <v>80</v>
      </c>
      <c r="AY276" s="121" t="s">
        <v>181</v>
      </c>
      <c r="BK276" s="129">
        <f>SUM(BK277:BK295)</f>
        <v>0</v>
      </c>
    </row>
    <row r="277" spans="2:65" s="1" customFormat="1" ht="16.5" customHeight="1">
      <c r="B277" s="132"/>
      <c r="C277" s="133" t="s">
        <v>541</v>
      </c>
      <c r="D277" s="133" t="s">
        <v>184</v>
      </c>
      <c r="E277" s="134" t="s">
        <v>542</v>
      </c>
      <c r="F277" s="135" t="s">
        <v>543</v>
      </c>
      <c r="G277" s="136" t="s">
        <v>187</v>
      </c>
      <c r="H277" s="137">
        <v>15.54</v>
      </c>
      <c r="I277" s="138"/>
      <c r="J277" s="139">
        <f>ROUND(I277*H277,2)</f>
        <v>0</v>
      </c>
      <c r="K277" s="135" t="s">
        <v>188</v>
      </c>
      <c r="L277" s="32"/>
      <c r="M277" s="140" t="s">
        <v>1</v>
      </c>
      <c r="N277" s="141" t="s">
        <v>37</v>
      </c>
      <c r="P277" s="142">
        <f>O277*H277</f>
        <v>0</v>
      </c>
      <c r="Q277" s="142">
        <v>2.9999999999999997E-4</v>
      </c>
      <c r="R277" s="142">
        <f>Q277*H277</f>
        <v>4.6619999999999995E-3</v>
      </c>
      <c r="S277" s="142">
        <v>0</v>
      </c>
      <c r="T277" s="143">
        <f>S277*H277</f>
        <v>0</v>
      </c>
      <c r="AR277" s="144" t="s">
        <v>127</v>
      </c>
      <c r="AT277" s="144" t="s">
        <v>184</v>
      </c>
      <c r="AU277" s="144" t="s">
        <v>82</v>
      </c>
      <c r="AY277" s="17" t="s">
        <v>181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7" t="s">
        <v>80</v>
      </c>
      <c r="BK277" s="145">
        <f>ROUND(I277*H277,2)</f>
        <v>0</v>
      </c>
      <c r="BL277" s="17" t="s">
        <v>127</v>
      </c>
      <c r="BM277" s="144" t="s">
        <v>544</v>
      </c>
    </row>
    <row r="278" spans="2:65" s="12" customFormat="1">
      <c r="B278" s="146"/>
      <c r="D278" s="147" t="s">
        <v>191</v>
      </c>
      <c r="E278" s="148" t="s">
        <v>1</v>
      </c>
      <c r="F278" s="149" t="s">
        <v>545</v>
      </c>
      <c r="H278" s="150">
        <v>15.54</v>
      </c>
      <c r="I278" s="151"/>
      <c r="L278" s="146"/>
      <c r="M278" s="152"/>
      <c r="T278" s="153"/>
      <c r="AT278" s="148" t="s">
        <v>191</v>
      </c>
      <c r="AU278" s="148" t="s">
        <v>82</v>
      </c>
      <c r="AV278" s="12" t="s">
        <v>82</v>
      </c>
      <c r="AW278" s="12" t="s">
        <v>29</v>
      </c>
      <c r="AX278" s="12" t="s">
        <v>80</v>
      </c>
      <c r="AY278" s="148" t="s">
        <v>181</v>
      </c>
    </row>
    <row r="279" spans="2:65" s="1" customFormat="1" ht="16.5" customHeight="1">
      <c r="B279" s="132"/>
      <c r="C279" s="133" t="s">
        <v>546</v>
      </c>
      <c r="D279" s="133" t="s">
        <v>184</v>
      </c>
      <c r="E279" s="134" t="s">
        <v>547</v>
      </c>
      <c r="F279" s="135" t="s">
        <v>548</v>
      </c>
      <c r="G279" s="136" t="s">
        <v>187</v>
      </c>
      <c r="H279" s="137">
        <v>4.2</v>
      </c>
      <c r="I279" s="138"/>
      <c r="J279" s="139">
        <f>ROUND(I279*H279,2)</f>
        <v>0</v>
      </c>
      <c r="K279" s="135" t="s">
        <v>188</v>
      </c>
      <c r="L279" s="32"/>
      <c r="M279" s="140" t="s">
        <v>1</v>
      </c>
      <c r="N279" s="141" t="s">
        <v>37</v>
      </c>
      <c r="P279" s="142">
        <f>O279*H279</f>
        <v>0</v>
      </c>
      <c r="Q279" s="142">
        <v>4.4999999999999997E-3</v>
      </c>
      <c r="R279" s="142">
        <f>Q279*H279</f>
        <v>1.89E-2</v>
      </c>
      <c r="S279" s="142">
        <v>0</v>
      </c>
      <c r="T279" s="143">
        <f>S279*H279</f>
        <v>0</v>
      </c>
      <c r="AR279" s="144" t="s">
        <v>127</v>
      </c>
      <c r="AT279" s="144" t="s">
        <v>184</v>
      </c>
      <c r="AU279" s="144" t="s">
        <v>82</v>
      </c>
      <c r="AY279" s="17" t="s">
        <v>181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80</v>
      </c>
      <c r="BK279" s="145">
        <f>ROUND(I279*H279,2)</f>
        <v>0</v>
      </c>
      <c r="BL279" s="17" t="s">
        <v>127</v>
      </c>
      <c r="BM279" s="144" t="s">
        <v>549</v>
      </c>
    </row>
    <row r="280" spans="2:65" s="14" customFormat="1">
      <c r="B280" s="164"/>
      <c r="D280" s="147" t="s">
        <v>191</v>
      </c>
      <c r="E280" s="165" t="s">
        <v>1</v>
      </c>
      <c r="F280" s="166" t="s">
        <v>550</v>
      </c>
      <c r="H280" s="165" t="s">
        <v>1</v>
      </c>
      <c r="I280" s="167"/>
      <c r="L280" s="164"/>
      <c r="M280" s="168"/>
      <c r="T280" s="169"/>
      <c r="AT280" s="165" t="s">
        <v>191</v>
      </c>
      <c r="AU280" s="165" t="s">
        <v>82</v>
      </c>
      <c r="AV280" s="14" t="s">
        <v>80</v>
      </c>
      <c r="AW280" s="14" t="s">
        <v>29</v>
      </c>
      <c r="AX280" s="14" t="s">
        <v>72</v>
      </c>
      <c r="AY280" s="165" t="s">
        <v>181</v>
      </c>
    </row>
    <row r="281" spans="2:65" s="12" customFormat="1">
      <c r="B281" s="146"/>
      <c r="D281" s="147" t="s">
        <v>191</v>
      </c>
      <c r="E281" s="148" t="s">
        <v>1</v>
      </c>
      <c r="F281" s="149" t="s">
        <v>551</v>
      </c>
      <c r="H281" s="150">
        <v>4.2</v>
      </c>
      <c r="I281" s="151"/>
      <c r="L281" s="146"/>
      <c r="M281" s="152"/>
      <c r="T281" s="153"/>
      <c r="AT281" s="148" t="s">
        <v>191</v>
      </c>
      <c r="AU281" s="148" t="s">
        <v>82</v>
      </c>
      <c r="AV281" s="12" t="s">
        <v>82</v>
      </c>
      <c r="AW281" s="12" t="s">
        <v>29</v>
      </c>
      <c r="AX281" s="12" t="s">
        <v>80</v>
      </c>
      <c r="AY281" s="148" t="s">
        <v>181</v>
      </c>
    </row>
    <row r="282" spans="2:65" s="1" customFormat="1" ht="33" customHeight="1">
      <c r="B282" s="132"/>
      <c r="C282" s="133" t="s">
        <v>552</v>
      </c>
      <c r="D282" s="133" t="s">
        <v>184</v>
      </c>
      <c r="E282" s="134" t="s">
        <v>553</v>
      </c>
      <c r="F282" s="135" t="s">
        <v>554</v>
      </c>
      <c r="G282" s="136" t="s">
        <v>187</v>
      </c>
      <c r="H282" s="137">
        <v>15.54</v>
      </c>
      <c r="I282" s="138"/>
      <c r="J282" s="139">
        <f>ROUND(I282*H282,2)</f>
        <v>0</v>
      </c>
      <c r="K282" s="135" t="s">
        <v>188</v>
      </c>
      <c r="L282" s="32"/>
      <c r="M282" s="140" t="s">
        <v>1</v>
      </c>
      <c r="N282" s="141" t="s">
        <v>37</v>
      </c>
      <c r="P282" s="142">
        <f>O282*H282</f>
        <v>0</v>
      </c>
      <c r="Q282" s="142">
        <v>5.1999999999999998E-3</v>
      </c>
      <c r="R282" s="142">
        <f>Q282*H282</f>
        <v>8.0807999999999991E-2</v>
      </c>
      <c r="S282" s="142">
        <v>0</v>
      </c>
      <c r="T282" s="143">
        <f>S282*H282</f>
        <v>0</v>
      </c>
      <c r="AR282" s="144" t="s">
        <v>127</v>
      </c>
      <c r="AT282" s="144" t="s">
        <v>184</v>
      </c>
      <c r="AU282" s="144" t="s">
        <v>82</v>
      </c>
      <c r="AY282" s="17" t="s">
        <v>181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80</v>
      </c>
      <c r="BK282" s="145">
        <f>ROUND(I282*H282,2)</f>
        <v>0</v>
      </c>
      <c r="BL282" s="17" t="s">
        <v>127</v>
      </c>
      <c r="BM282" s="144" t="s">
        <v>555</v>
      </c>
    </row>
    <row r="283" spans="2:65" s="1" customFormat="1" ht="16.5" customHeight="1">
      <c r="B283" s="132"/>
      <c r="C283" s="170" t="s">
        <v>556</v>
      </c>
      <c r="D283" s="170" t="s">
        <v>272</v>
      </c>
      <c r="E283" s="171" t="s">
        <v>557</v>
      </c>
      <c r="F283" s="172" t="s">
        <v>558</v>
      </c>
      <c r="G283" s="173" t="s">
        <v>187</v>
      </c>
      <c r="H283" s="174">
        <v>17.094000000000001</v>
      </c>
      <c r="I283" s="175"/>
      <c r="J283" s="176">
        <f>ROUND(I283*H283,2)</f>
        <v>0</v>
      </c>
      <c r="K283" s="172" t="s">
        <v>188</v>
      </c>
      <c r="L283" s="177"/>
      <c r="M283" s="178" t="s">
        <v>1</v>
      </c>
      <c r="N283" s="179" t="s">
        <v>37</v>
      </c>
      <c r="P283" s="142">
        <f>O283*H283</f>
        <v>0</v>
      </c>
      <c r="Q283" s="142">
        <v>1.26E-2</v>
      </c>
      <c r="R283" s="142">
        <f>Q283*H283</f>
        <v>0.2153844</v>
      </c>
      <c r="S283" s="142">
        <v>0</v>
      </c>
      <c r="T283" s="143">
        <f>S283*H283</f>
        <v>0</v>
      </c>
      <c r="AR283" s="144" t="s">
        <v>275</v>
      </c>
      <c r="AT283" s="144" t="s">
        <v>272</v>
      </c>
      <c r="AU283" s="144" t="s">
        <v>82</v>
      </c>
      <c r="AY283" s="17" t="s">
        <v>181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80</v>
      </c>
      <c r="BK283" s="145">
        <f>ROUND(I283*H283,2)</f>
        <v>0</v>
      </c>
      <c r="BL283" s="17" t="s">
        <v>127</v>
      </c>
      <c r="BM283" s="144" t="s">
        <v>559</v>
      </c>
    </row>
    <row r="284" spans="2:65" s="12" customFormat="1">
      <c r="B284" s="146"/>
      <c r="D284" s="147" t="s">
        <v>191</v>
      </c>
      <c r="F284" s="149" t="s">
        <v>560</v>
      </c>
      <c r="H284" s="150">
        <v>17.094000000000001</v>
      </c>
      <c r="I284" s="151"/>
      <c r="L284" s="146"/>
      <c r="M284" s="152"/>
      <c r="T284" s="153"/>
      <c r="AT284" s="148" t="s">
        <v>191</v>
      </c>
      <c r="AU284" s="148" t="s">
        <v>82</v>
      </c>
      <c r="AV284" s="12" t="s">
        <v>82</v>
      </c>
      <c r="AW284" s="12" t="s">
        <v>3</v>
      </c>
      <c r="AX284" s="12" t="s">
        <v>80</v>
      </c>
      <c r="AY284" s="148" t="s">
        <v>181</v>
      </c>
    </row>
    <row r="285" spans="2:65" s="1" customFormat="1" ht="24.2" customHeight="1">
      <c r="B285" s="132"/>
      <c r="C285" s="133" t="s">
        <v>561</v>
      </c>
      <c r="D285" s="133" t="s">
        <v>184</v>
      </c>
      <c r="E285" s="134" t="s">
        <v>562</v>
      </c>
      <c r="F285" s="135" t="s">
        <v>563</v>
      </c>
      <c r="G285" s="136" t="s">
        <v>187</v>
      </c>
      <c r="H285" s="137">
        <v>15.54</v>
      </c>
      <c r="I285" s="138"/>
      <c r="J285" s="139">
        <f>ROUND(I285*H285,2)</f>
        <v>0</v>
      </c>
      <c r="K285" s="135" t="s">
        <v>188</v>
      </c>
      <c r="L285" s="32"/>
      <c r="M285" s="140" t="s">
        <v>1</v>
      </c>
      <c r="N285" s="141" t="s">
        <v>37</v>
      </c>
      <c r="P285" s="142">
        <f>O285*H285</f>
        <v>0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AR285" s="144" t="s">
        <v>127</v>
      </c>
      <c r="AT285" s="144" t="s">
        <v>184</v>
      </c>
      <c r="AU285" s="144" t="s">
        <v>82</v>
      </c>
      <c r="AY285" s="17" t="s">
        <v>181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80</v>
      </c>
      <c r="BK285" s="145">
        <f>ROUND(I285*H285,2)</f>
        <v>0</v>
      </c>
      <c r="BL285" s="17" t="s">
        <v>127</v>
      </c>
      <c r="BM285" s="144" t="s">
        <v>564</v>
      </c>
    </row>
    <row r="286" spans="2:65" s="1" customFormat="1" ht="24.2" customHeight="1">
      <c r="B286" s="132"/>
      <c r="C286" s="133" t="s">
        <v>565</v>
      </c>
      <c r="D286" s="133" t="s">
        <v>184</v>
      </c>
      <c r="E286" s="134" t="s">
        <v>566</v>
      </c>
      <c r="F286" s="135" t="s">
        <v>567</v>
      </c>
      <c r="G286" s="136" t="s">
        <v>187</v>
      </c>
      <c r="H286" s="137">
        <v>15.54</v>
      </c>
      <c r="I286" s="138"/>
      <c r="J286" s="139">
        <f>ROUND(I286*H286,2)</f>
        <v>0</v>
      </c>
      <c r="K286" s="135" t="s">
        <v>188</v>
      </c>
      <c r="L286" s="32"/>
      <c r="M286" s="140" t="s">
        <v>1</v>
      </c>
      <c r="N286" s="141" t="s">
        <v>37</v>
      </c>
      <c r="P286" s="142">
        <f>O286*H286</f>
        <v>0</v>
      </c>
      <c r="Q286" s="142">
        <v>0</v>
      </c>
      <c r="R286" s="142">
        <f>Q286*H286</f>
        <v>0</v>
      </c>
      <c r="S286" s="142">
        <v>0</v>
      </c>
      <c r="T286" s="143">
        <f>S286*H286</f>
        <v>0</v>
      </c>
      <c r="AR286" s="144" t="s">
        <v>127</v>
      </c>
      <c r="AT286" s="144" t="s">
        <v>184</v>
      </c>
      <c r="AU286" s="144" t="s">
        <v>82</v>
      </c>
      <c r="AY286" s="17" t="s">
        <v>181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7" t="s">
        <v>80</v>
      </c>
      <c r="BK286" s="145">
        <f>ROUND(I286*H286,2)</f>
        <v>0</v>
      </c>
      <c r="BL286" s="17" t="s">
        <v>127</v>
      </c>
      <c r="BM286" s="144" t="s">
        <v>568</v>
      </c>
    </row>
    <row r="287" spans="2:65" s="1" customFormat="1" ht="24.2" customHeight="1">
      <c r="B287" s="132"/>
      <c r="C287" s="133" t="s">
        <v>569</v>
      </c>
      <c r="D287" s="133" t="s">
        <v>184</v>
      </c>
      <c r="E287" s="134" t="s">
        <v>570</v>
      </c>
      <c r="F287" s="135" t="s">
        <v>571</v>
      </c>
      <c r="G287" s="136" t="s">
        <v>187</v>
      </c>
      <c r="H287" s="137">
        <v>15.54</v>
      </c>
      <c r="I287" s="138"/>
      <c r="J287" s="139">
        <f>ROUND(I287*H287,2)</f>
        <v>0</v>
      </c>
      <c r="K287" s="135" t="s">
        <v>188</v>
      </c>
      <c r="L287" s="32"/>
      <c r="M287" s="140" t="s">
        <v>1</v>
      </c>
      <c r="N287" s="141" t="s">
        <v>37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127</v>
      </c>
      <c r="AT287" s="144" t="s">
        <v>184</v>
      </c>
      <c r="AU287" s="144" t="s">
        <v>82</v>
      </c>
      <c r="AY287" s="17" t="s">
        <v>181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7" t="s">
        <v>80</v>
      </c>
      <c r="BK287" s="145">
        <f>ROUND(I287*H287,2)</f>
        <v>0</v>
      </c>
      <c r="BL287" s="17" t="s">
        <v>127</v>
      </c>
      <c r="BM287" s="144" t="s">
        <v>572</v>
      </c>
    </row>
    <row r="288" spans="2:65" s="1" customFormat="1" ht="24.2" customHeight="1">
      <c r="B288" s="132"/>
      <c r="C288" s="133" t="s">
        <v>573</v>
      </c>
      <c r="D288" s="133" t="s">
        <v>184</v>
      </c>
      <c r="E288" s="134" t="s">
        <v>574</v>
      </c>
      <c r="F288" s="135" t="s">
        <v>575</v>
      </c>
      <c r="G288" s="136" t="s">
        <v>240</v>
      </c>
      <c r="H288" s="137">
        <v>7.4</v>
      </c>
      <c r="I288" s="138"/>
      <c r="J288" s="139">
        <f>ROUND(I288*H288,2)</f>
        <v>0</v>
      </c>
      <c r="K288" s="135" t="s">
        <v>188</v>
      </c>
      <c r="L288" s="32"/>
      <c r="M288" s="140" t="s">
        <v>1</v>
      </c>
      <c r="N288" s="141" t="s">
        <v>37</v>
      </c>
      <c r="P288" s="142">
        <f>O288*H288</f>
        <v>0</v>
      </c>
      <c r="Q288" s="142">
        <v>5.0000000000000001E-4</v>
      </c>
      <c r="R288" s="142">
        <f>Q288*H288</f>
        <v>3.7000000000000002E-3</v>
      </c>
      <c r="S288" s="142">
        <v>0</v>
      </c>
      <c r="T288" s="143">
        <f>S288*H288</f>
        <v>0</v>
      </c>
      <c r="AR288" s="144" t="s">
        <v>127</v>
      </c>
      <c r="AT288" s="144" t="s">
        <v>184</v>
      </c>
      <c r="AU288" s="144" t="s">
        <v>82</v>
      </c>
      <c r="AY288" s="17" t="s">
        <v>181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7" t="s">
        <v>80</v>
      </c>
      <c r="BK288" s="145">
        <f>ROUND(I288*H288,2)</f>
        <v>0</v>
      </c>
      <c r="BL288" s="17" t="s">
        <v>127</v>
      </c>
      <c r="BM288" s="144" t="s">
        <v>576</v>
      </c>
    </row>
    <row r="289" spans="2:65" s="12" customFormat="1">
      <c r="B289" s="146"/>
      <c r="D289" s="147" t="s">
        <v>191</v>
      </c>
      <c r="E289" s="148" t="s">
        <v>1</v>
      </c>
      <c r="F289" s="149" t="s">
        <v>577</v>
      </c>
      <c r="H289" s="150">
        <v>7.4</v>
      </c>
      <c r="I289" s="151"/>
      <c r="L289" s="146"/>
      <c r="M289" s="152"/>
      <c r="T289" s="153"/>
      <c r="AT289" s="148" t="s">
        <v>191</v>
      </c>
      <c r="AU289" s="148" t="s">
        <v>82</v>
      </c>
      <c r="AV289" s="12" t="s">
        <v>82</v>
      </c>
      <c r="AW289" s="12" t="s">
        <v>29</v>
      </c>
      <c r="AX289" s="12" t="s">
        <v>80</v>
      </c>
      <c r="AY289" s="148" t="s">
        <v>181</v>
      </c>
    </row>
    <row r="290" spans="2:65" s="1" customFormat="1" ht="16.5" customHeight="1">
      <c r="B290" s="132"/>
      <c r="C290" s="133" t="s">
        <v>578</v>
      </c>
      <c r="D290" s="133" t="s">
        <v>184</v>
      </c>
      <c r="E290" s="134" t="s">
        <v>579</v>
      </c>
      <c r="F290" s="135" t="s">
        <v>580</v>
      </c>
      <c r="G290" s="136" t="s">
        <v>240</v>
      </c>
      <c r="H290" s="137">
        <v>14.8</v>
      </c>
      <c r="I290" s="138"/>
      <c r="J290" s="139">
        <f>ROUND(I290*H290,2)</f>
        <v>0</v>
      </c>
      <c r="K290" s="135" t="s">
        <v>188</v>
      </c>
      <c r="L290" s="32"/>
      <c r="M290" s="140" t="s">
        <v>1</v>
      </c>
      <c r="N290" s="141" t="s">
        <v>37</v>
      </c>
      <c r="P290" s="142">
        <f>O290*H290</f>
        <v>0</v>
      </c>
      <c r="Q290" s="142">
        <v>3.0000000000000001E-5</v>
      </c>
      <c r="R290" s="142">
        <f>Q290*H290</f>
        <v>4.4400000000000006E-4</v>
      </c>
      <c r="S290" s="142">
        <v>0</v>
      </c>
      <c r="T290" s="143">
        <f>S290*H290</f>
        <v>0</v>
      </c>
      <c r="AR290" s="144" t="s">
        <v>127</v>
      </c>
      <c r="AT290" s="144" t="s">
        <v>184</v>
      </c>
      <c r="AU290" s="144" t="s">
        <v>82</v>
      </c>
      <c r="AY290" s="17" t="s">
        <v>181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80</v>
      </c>
      <c r="BK290" s="145">
        <f>ROUND(I290*H290,2)</f>
        <v>0</v>
      </c>
      <c r="BL290" s="17" t="s">
        <v>127</v>
      </c>
      <c r="BM290" s="144" t="s">
        <v>581</v>
      </c>
    </row>
    <row r="291" spans="2:65" s="12" customFormat="1">
      <c r="B291" s="146"/>
      <c r="D291" s="147" t="s">
        <v>191</v>
      </c>
      <c r="E291" s="148" t="s">
        <v>1</v>
      </c>
      <c r="F291" s="149" t="s">
        <v>582</v>
      </c>
      <c r="H291" s="150">
        <v>14.8</v>
      </c>
      <c r="I291" s="151"/>
      <c r="L291" s="146"/>
      <c r="M291" s="152"/>
      <c r="T291" s="153"/>
      <c r="AT291" s="148" t="s">
        <v>191</v>
      </c>
      <c r="AU291" s="148" t="s">
        <v>82</v>
      </c>
      <c r="AV291" s="12" t="s">
        <v>82</v>
      </c>
      <c r="AW291" s="12" t="s">
        <v>29</v>
      </c>
      <c r="AX291" s="12" t="s">
        <v>80</v>
      </c>
      <c r="AY291" s="148" t="s">
        <v>181</v>
      </c>
    </row>
    <row r="292" spans="2:65" s="1" customFormat="1" ht="21.75" customHeight="1">
      <c r="B292" s="132"/>
      <c r="C292" s="133" t="s">
        <v>583</v>
      </c>
      <c r="D292" s="133" t="s">
        <v>184</v>
      </c>
      <c r="E292" s="134" t="s">
        <v>584</v>
      </c>
      <c r="F292" s="135" t="s">
        <v>585</v>
      </c>
      <c r="G292" s="136" t="s">
        <v>356</v>
      </c>
      <c r="H292" s="137">
        <v>6</v>
      </c>
      <c r="I292" s="138"/>
      <c r="J292" s="139">
        <f>ROUND(I292*H292,2)</f>
        <v>0</v>
      </c>
      <c r="K292" s="135" t="s">
        <v>188</v>
      </c>
      <c r="L292" s="32"/>
      <c r="M292" s="140" t="s">
        <v>1</v>
      </c>
      <c r="N292" s="141" t="s">
        <v>37</v>
      </c>
      <c r="P292" s="142">
        <f>O292*H292</f>
        <v>0</v>
      </c>
      <c r="Q292" s="142">
        <v>0</v>
      </c>
      <c r="R292" s="142">
        <f>Q292*H292</f>
        <v>0</v>
      </c>
      <c r="S292" s="142">
        <v>0</v>
      </c>
      <c r="T292" s="143">
        <f>S292*H292</f>
        <v>0</v>
      </c>
      <c r="AR292" s="144" t="s">
        <v>127</v>
      </c>
      <c r="AT292" s="144" t="s">
        <v>184</v>
      </c>
      <c r="AU292" s="144" t="s">
        <v>82</v>
      </c>
      <c r="AY292" s="17" t="s">
        <v>181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7" t="s">
        <v>80</v>
      </c>
      <c r="BK292" s="145">
        <f>ROUND(I292*H292,2)</f>
        <v>0</v>
      </c>
      <c r="BL292" s="17" t="s">
        <v>127</v>
      </c>
      <c r="BM292" s="144" t="s">
        <v>586</v>
      </c>
    </row>
    <row r="293" spans="2:65" s="1" customFormat="1" ht="16.5" customHeight="1">
      <c r="B293" s="132"/>
      <c r="C293" s="133" t="s">
        <v>587</v>
      </c>
      <c r="D293" s="133" t="s">
        <v>184</v>
      </c>
      <c r="E293" s="134" t="s">
        <v>588</v>
      </c>
      <c r="F293" s="135" t="s">
        <v>589</v>
      </c>
      <c r="G293" s="136" t="s">
        <v>356</v>
      </c>
      <c r="H293" s="137">
        <v>1</v>
      </c>
      <c r="I293" s="138"/>
      <c r="J293" s="139">
        <f>ROUND(I293*H293,2)</f>
        <v>0</v>
      </c>
      <c r="K293" s="135" t="s">
        <v>188</v>
      </c>
      <c r="L293" s="32"/>
      <c r="M293" s="140" t="s">
        <v>1</v>
      </c>
      <c r="N293" s="141" t="s">
        <v>37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127</v>
      </c>
      <c r="AT293" s="144" t="s">
        <v>184</v>
      </c>
      <c r="AU293" s="144" t="s">
        <v>82</v>
      </c>
      <c r="AY293" s="17" t="s">
        <v>181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80</v>
      </c>
      <c r="BK293" s="145">
        <f>ROUND(I293*H293,2)</f>
        <v>0</v>
      </c>
      <c r="BL293" s="17" t="s">
        <v>127</v>
      </c>
      <c r="BM293" s="144" t="s">
        <v>590</v>
      </c>
    </row>
    <row r="294" spans="2:65" s="1" customFormat="1" ht="24.2" customHeight="1">
      <c r="B294" s="132"/>
      <c r="C294" s="133" t="s">
        <v>591</v>
      </c>
      <c r="D294" s="133" t="s">
        <v>184</v>
      </c>
      <c r="E294" s="134" t="s">
        <v>592</v>
      </c>
      <c r="F294" s="135" t="s">
        <v>593</v>
      </c>
      <c r="G294" s="136" t="s">
        <v>236</v>
      </c>
      <c r="H294" s="137">
        <v>0.32400000000000001</v>
      </c>
      <c r="I294" s="138"/>
      <c r="J294" s="139">
        <f>ROUND(I294*H294,2)</f>
        <v>0</v>
      </c>
      <c r="K294" s="135" t="s">
        <v>188</v>
      </c>
      <c r="L294" s="32"/>
      <c r="M294" s="140" t="s">
        <v>1</v>
      </c>
      <c r="N294" s="141" t="s">
        <v>37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127</v>
      </c>
      <c r="AT294" s="144" t="s">
        <v>184</v>
      </c>
      <c r="AU294" s="144" t="s">
        <v>82</v>
      </c>
      <c r="AY294" s="17" t="s">
        <v>181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80</v>
      </c>
      <c r="BK294" s="145">
        <f>ROUND(I294*H294,2)</f>
        <v>0</v>
      </c>
      <c r="BL294" s="17" t="s">
        <v>127</v>
      </c>
      <c r="BM294" s="144" t="s">
        <v>594</v>
      </c>
    </row>
    <row r="295" spans="2:65" s="1" customFormat="1" ht="24.2" customHeight="1">
      <c r="B295" s="132"/>
      <c r="C295" s="133" t="s">
        <v>595</v>
      </c>
      <c r="D295" s="133" t="s">
        <v>184</v>
      </c>
      <c r="E295" s="134" t="s">
        <v>596</v>
      </c>
      <c r="F295" s="135" t="s">
        <v>597</v>
      </c>
      <c r="G295" s="136" t="s">
        <v>236</v>
      </c>
      <c r="H295" s="137">
        <v>0.32400000000000001</v>
      </c>
      <c r="I295" s="138"/>
      <c r="J295" s="139">
        <f>ROUND(I295*H295,2)</f>
        <v>0</v>
      </c>
      <c r="K295" s="135" t="s">
        <v>188</v>
      </c>
      <c r="L295" s="32"/>
      <c r="M295" s="140" t="s">
        <v>1</v>
      </c>
      <c r="N295" s="141" t="s">
        <v>37</v>
      </c>
      <c r="P295" s="142">
        <f>O295*H295</f>
        <v>0</v>
      </c>
      <c r="Q295" s="142">
        <v>0</v>
      </c>
      <c r="R295" s="142">
        <f>Q295*H295</f>
        <v>0</v>
      </c>
      <c r="S295" s="142">
        <v>0</v>
      </c>
      <c r="T295" s="143">
        <f>S295*H295</f>
        <v>0</v>
      </c>
      <c r="AR295" s="144" t="s">
        <v>127</v>
      </c>
      <c r="AT295" s="144" t="s">
        <v>184</v>
      </c>
      <c r="AU295" s="144" t="s">
        <v>82</v>
      </c>
      <c r="AY295" s="17" t="s">
        <v>181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7" t="s">
        <v>80</v>
      </c>
      <c r="BK295" s="145">
        <f>ROUND(I295*H295,2)</f>
        <v>0</v>
      </c>
      <c r="BL295" s="17" t="s">
        <v>127</v>
      </c>
      <c r="BM295" s="144" t="s">
        <v>598</v>
      </c>
    </row>
    <row r="296" spans="2:65" s="11" customFormat="1" ht="22.9" customHeight="1">
      <c r="B296" s="120"/>
      <c r="D296" s="121" t="s">
        <v>71</v>
      </c>
      <c r="E296" s="130" t="s">
        <v>599</v>
      </c>
      <c r="F296" s="130" t="s">
        <v>600</v>
      </c>
      <c r="I296" s="123"/>
      <c r="J296" s="131">
        <f>BK296</f>
        <v>0</v>
      </c>
      <c r="L296" s="120"/>
      <c r="M296" s="125"/>
      <c r="P296" s="126">
        <f>SUM(P297:P298)</f>
        <v>0</v>
      </c>
      <c r="R296" s="126">
        <f>SUM(R297:R298)</f>
        <v>3.5200000000000001E-3</v>
      </c>
      <c r="T296" s="127">
        <f>SUM(T297:T298)</f>
        <v>0</v>
      </c>
      <c r="AR296" s="121" t="s">
        <v>82</v>
      </c>
      <c r="AT296" s="128" t="s">
        <v>71</v>
      </c>
      <c r="AU296" s="128" t="s">
        <v>80</v>
      </c>
      <c r="AY296" s="121" t="s">
        <v>181</v>
      </c>
      <c r="BK296" s="129">
        <f>SUM(BK297:BK298)</f>
        <v>0</v>
      </c>
    </row>
    <row r="297" spans="2:65" s="1" customFormat="1" ht="24.2" customHeight="1">
      <c r="B297" s="132"/>
      <c r="C297" s="133" t="s">
        <v>601</v>
      </c>
      <c r="D297" s="133" t="s">
        <v>184</v>
      </c>
      <c r="E297" s="134" t="s">
        <v>602</v>
      </c>
      <c r="F297" s="135" t="s">
        <v>603</v>
      </c>
      <c r="G297" s="136" t="s">
        <v>187</v>
      </c>
      <c r="H297" s="137">
        <v>16</v>
      </c>
      <c r="I297" s="138"/>
      <c r="J297" s="139">
        <f>ROUND(I297*H297,2)</f>
        <v>0</v>
      </c>
      <c r="K297" s="135" t="s">
        <v>188</v>
      </c>
      <c r="L297" s="32"/>
      <c r="M297" s="140" t="s">
        <v>1</v>
      </c>
      <c r="N297" s="141" t="s">
        <v>37</v>
      </c>
      <c r="P297" s="142">
        <f>O297*H297</f>
        <v>0</v>
      </c>
      <c r="Q297" s="142">
        <v>0</v>
      </c>
      <c r="R297" s="142">
        <f>Q297*H297</f>
        <v>0</v>
      </c>
      <c r="S297" s="142">
        <v>0</v>
      </c>
      <c r="T297" s="143">
        <f>S297*H297</f>
        <v>0</v>
      </c>
      <c r="AR297" s="144" t="s">
        <v>127</v>
      </c>
      <c r="AT297" s="144" t="s">
        <v>184</v>
      </c>
      <c r="AU297" s="144" t="s">
        <v>82</v>
      </c>
      <c r="AY297" s="17" t="s">
        <v>181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80</v>
      </c>
      <c r="BK297" s="145">
        <f>ROUND(I297*H297,2)</f>
        <v>0</v>
      </c>
      <c r="BL297" s="17" t="s">
        <v>127</v>
      </c>
      <c r="BM297" s="144" t="s">
        <v>604</v>
      </c>
    </row>
    <row r="298" spans="2:65" s="1" customFormat="1" ht="24.2" customHeight="1">
      <c r="B298" s="132"/>
      <c r="C298" s="133" t="s">
        <v>605</v>
      </c>
      <c r="D298" s="133" t="s">
        <v>184</v>
      </c>
      <c r="E298" s="134" t="s">
        <v>606</v>
      </c>
      <c r="F298" s="135" t="s">
        <v>607</v>
      </c>
      <c r="G298" s="136" t="s">
        <v>187</v>
      </c>
      <c r="H298" s="137">
        <v>16</v>
      </c>
      <c r="I298" s="138"/>
      <c r="J298" s="139">
        <f>ROUND(I298*H298,2)</f>
        <v>0</v>
      </c>
      <c r="K298" s="135" t="s">
        <v>188</v>
      </c>
      <c r="L298" s="32"/>
      <c r="M298" s="140" t="s">
        <v>1</v>
      </c>
      <c r="N298" s="141" t="s">
        <v>37</v>
      </c>
      <c r="P298" s="142">
        <f>O298*H298</f>
        <v>0</v>
      </c>
      <c r="Q298" s="142">
        <v>2.2000000000000001E-4</v>
      </c>
      <c r="R298" s="142">
        <f>Q298*H298</f>
        <v>3.5200000000000001E-3</v>
      </c>
      <c r="S298" s="142">
        <v>0</v>
      </c>
      <c r="T298" s="143">
        <f>S298*H298</f>
        <v>0</v>
      </c>
      <c r="AR298" s="144" t="s">
        <v>127</v>
      </c>
      <c r="AT298" s="144" t="s">
        <v>184</v>
      </c>
      <c r="AU298" s="144" t="s">
        <v>82</v>
      </c>
      <c r="AY298" s="17" t="s">
        <v>181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7" t="s">
        <v>80</v>
      </c>
      <c r="BK298" s="145">
        <f>ROUND(I298*H298,2)</f>
        <v>0</v>
      </c>
      <c r="BL298" s="17" t="s">
        <v>127</v>
      </c>
      <c r="BM298" s="144" t="s">
        <v>608</v>
      </c>
    </row>
    <row r="299" spans="2:65" s="11" customFormat="1" ht="22.9" customHeight="1">
      <c r="B299" s="120"/>
      <c r="D299" s="121" t="s">
        <v>71</v>
      </c>
      <c r="E299" s="130" t="s">
        <v>609</v>
      </c>
      <c r="F299" s="130" t="s">
        <v>610</v>
      </c>
      <c r="I299" s="123"/>
      <c r="J299" s="131">
        <f>BK299</f>
        <v>0</v>
      </c>
      <c r="L299" s="120"/>
      <c r="M299" s="125"/>
      <c r="P299" s="126">
        <f>SUM(P300:P307)</f>
        <v>0</v>
      </c>
      <c r="R299" s="126">
        <f>SUM(R300:R307)</f>
        <v>7.5199999999999989E-2</v>
      </c>
      <c r="T299" s="127">
        <f>SUM(T300:T307)</f>
        <v>1.9200000000000002E-2</v>
      </c>
      <c r="AR299" s="121" t="s">
        <v>82</v>
      </c>
      <c r="AT299" s="128" t="s">
        <v>71</v>
      </c>
      <c r="AU299" s="128" t="s">
        <v>80</v>
      </c>
      <c r="AY299" s="121" t="s">
        <v>181</v>
      </c>
      <c r="BK299" s="129">
        <f>SUM(BK300:BK307)</f>
        <v>0</v>
      </c>
    </row>
    <row r="300" spans="2:65" s="1" customFormat="1" ht="24.2" customHeight="1">
      <c r="B300" s="132"/>
      <c r="C300" s="133" t="s">
        <v>611</v>
      </c>
      <c r="D300" s="133" t="s">
        <v>184</v>
      </c>
      <c r="E300" s="134" t="s">
        <v>612</v>
      </c>
      <c r="F300" s="135" t="s">
        <v>613</v>
      </c>
      <c r="G300" s="136" t="s">
        <v>187</v>
      </c>
      <c r="H300" s="137">
        <v>160</v>
      </c>
      <c r="I300" s="138"/>
      <c r="J300" s="139">
        <f>ROUND(I300*H300,2)</f>
        <v>0</v>
      </c>
      <c r="K300" s="135" t="s">
        <v>188</v>
      </c>
      <c r="L300" s="32"/>
      <c r="M300" s="140" t="s">
        <v>1</v>
      </c>
      <c r="N300" s="141" t="s">
        <v>37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AR300" s="144" t="s">
        <v>127</v>
      </c>
      <c r="AT300" s="144" t="s">
        <v>184</v>
      </c>
      <c r="AU300" s="144" t="s">
        <v>82</v>
      </c>
      <c r="AY300" s="17" t="s">
        <v>181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7" t="s">
        <v>80</v>
      </c>
      <c r="BK300" s="145">
        <f>ROUND(I300*H300,2)</f>
        <v>0</v>
      </c>
      <c r="BL300" s="17" t="s">
        <v>127</v>
      </c>
      <c r="BM300" s="144" t="s">
        <v>614</v>
      </c>
    </row>
    <row r="301" spans="2:65" s="12" customFormat="1">
      <c r="B301" s="146"/>
      <c r="D301" s="147" t="s">
        <v>191</v>
      </c>
      <c r="E301" s="148" t="s">
        <v>1</v>
      </c>
      <c r="F301" s="149" t="s">
        <v>615</v>
      </c>
      <c r="H301" s="150">
        <v>103.6</v>
      </c>
      <c r="I301" s="151"/>
      <c r="L301" s="146"/>
      <c r="M301" s="152"/>
      <c r="T301" s="153"/>
      <c r="AT301" s="148" t="s">
        <v>191</v>
      </c>
      <c r="AU301" s="148" t="s">
        <v>82</v>
      </c>
      <c r="AV301" s="12" t="s">
        <v>82</v>
      </c>
      <c r="AW301" s="12" t="s">
        <v>29</v>
      </c>
      <c r="AX301" s="12" t="s">
        <v>72</v>
      </c>
      <c r="AY301" s="148" t="s">
        <v>181</v>
      </c>
    </row>
    <row r="302" spans="2:65" s="12" customFormat="1">
      <c r="B302" s="146"/>
      <c r="D302" s="147" t="s">
        <v>191</v>
      </c>
      <c r="E302" s="148" t="s">
        <v>1</v>
      </c>
      <c r="F302" s="149" t="s">
        <v>616</v>
      </c>
      <c r="H302" s="150">
        <v>19.2</v>
      </c>
      <c r="I302" s="151"/>
      <c r="L302" s="146"/>
      <c r="M302" s="152"/>
      <c r="T302" s="153"/>
      <c r="AT302" s="148" t="s">
        <v>191</v>
      </c>
      <c r="AU302" s="148" t="s">
        <v>82</v>
      </c>
      <c r="AV302" s="12" t="s">
        <v>82</v>
      </c>
      <c r="AW302" s="12" t="s">
        <v>29</v>
      </c>
      <c r="AX302" s="12" t="s">
        <v>72</v>
      </c>
      <c r="AY302" s="148" t="s">
        <v>181</v>
      </c>
    </row>
    <row r="303" spans="2:65" s="12" customFormat="1">
      <c r="B303" s="146"/>
      <c r="D303" s="147" t="s">
        <v>191</v>
      </c>
      <c r="E303" s="148" t="s">
        <v>1</v>
      </c>
      <c r="F303" s="149" t="s">
        <v>617</v>
      </c>
      <c r="H303" s="150">
        <v>37.200000000000003</v>
      </c>
      <c r="I303" s="151"/>
      <c r="L303" s="146"/>
      <c r="M303" s="152"/>
      <c r="T303" s="153"/>
      <c r="AT303" s="148" t="s">
        <v>191</v>
      </c>
      <c r="AU303" s="148" t="s">
        <v>82</v>
      </c>
      <c r="AV303" s="12" t="s">
        <v>82</v>
      </c>
      <c r="AW303" s="12" t="s">
        <v>29</v>
      </c>
      <c r="AX303" s="12" t="s">
        <v>72</v>
      </c>
      <c r="AY303" s="148" t="s">
        <v>181</v>
      </c>
    </row>
    <row r="304" spans="2:65" s="13" customFormat="1">
      <c r="B304" s="154"/>
      <c r="D304" s="147" t="s">
        <v>191</v>
      </c>
      <c r="E304" s="155" t="s">
        <v>1</v>
      </c>
      <c r="F304" s="156" t="s">
        <v>193</v>
      </c>
      <c r="H304" s="157">
        <v>160</v>
      </c>
      <c r="I304" s="158"/>
      <c r="L304" s="154"/>
      <c r="M304" s="159"/>
      <c r="T304" s="160"/>
      <c r="AT304" s="155" t="s">
        <v>191</v>
      </c>
      <c r="AU304" s="155" t="s">
        <v>82</v>
      </c>
      <c r="AV304" s="13" t="s">
        <v>189</v>
      </c>
      <c r="AW304" s="13" t="s">
        <v>29</v>
      </c>
      <c r="AX304" s="13" t="s">
        <v>80</v>
      </c>
      <c r="AY304" s="155" t="s">
        <v>181</v>
      </c>
    </row>
    <row r="305" spans="2:65" s="1" customFormat="1" ht="24.2" customHeight="1">
      <c r="B305" s="132"/>
      <c r="C305" s="133" t="s">
        <v>618</v>
      </c>
      <c r="D305" s="133" t="s">
        <v>184</v>
      </c>
      <c r="E305" s="134" t="s">
        <v>619</v>
      </c>
      <c r="F305" s="135" t="s">
        <v>620</v>
      </c>
      <c r="G305" s="136" t="s">
        <v>187</v>
      </c>
      <c r="H305" s="137">
        <v>160</v>
      </c>
      <c r="I305" s="138"/>
      <c r="J305" s="139">
        <f>ROUND(I305*H305,2)</f>
        <v>0</v>
      </c>
      <c r="K305" s="135" t="s">
        <v>188</v>
      </c>
      <c r="L305" s="32"/>
      <c r="M305" s="140" t="s">
        <v>1</v>
      </c>
      <c r="N305" s="141" t="s">
        <v>37</v>
      </c>
      <c r="P305" s="142">
        <f>O305*H305</f>
        <v>0</v>
      </c>
      <c r="Q305" s="142">
        <v>1.0000000000000001E-5</v>
      </c>
      <c r="R305" s="142">
        <f>Q305*H305</f>
        <v>1.6000000000000001E-3</v>
      </c>
      <c r="S305" s="142">
        <v>1.2E-4</v>
      </c>
      <c r="T305" s="143">
        <f>S305*H305</f>
        <v>1.9200000000000002E-2</v>
      </c>
      <c r="AR305" s="144" t="s">
        <v>127</v>
      </c>
      <c r="AT305" s="144" t="s">
        <v>184</v>
      </c>
      <c r="AU305" s="144" t="s">
        <v>82</v>
      </c>
      <c r="AY305" s="17" t="s">
        <v>181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7" t="s">
        <v>80</v>
      </c>
      <c r="BK305" s="145">
        <f>ROUND(I305*H305,2)</f>
        <v>0</v>
      </c>
      <c r="BL305" s="17" t="s">
        <v>127</v>
      </c>
      <c r="BM305" s="144" t="s">
        <v>621</v>
      </c>
    </row>
    <row r="306" spans="2:65" s="1" customFormat="1" ht="24.2" customHeight="1">
      <c r="B306" s="132"/>
      <c r="C306" s="133" t="s">
        <v>622</v>
      </c>
      <c r="D306" s="133" t="s">
        <v>184</v>
      </c>
      <c r="E306" s="134" t="s">
        <v>623</v>
      </c>
      <c r="F306" s="135" t="s">
        <v>624</v>
      </c>
      <c r="G306" s="136" t="s">
        <v>187</v>
      </c>
      <c r="H306" s="137">
        <v>160</v>
      </c>
      <c r="I306" s="138"/>
      <c r="J306" s="139">
        <f>ROUND(I306*H306,2)</f>
        <v>0</v>
      </c>
      <c r="K306" s="135" t="s">
        <v>188</v>
      </c>
      <c r="L306" s="32"/>
      <c r="M306" s="140" t="s">
        <v>1</v>
      </c>
      <c r="N306" s="141" t="s">
        <v>37</v>
      </c>
      <c r="P306" s="142">
        <f>O306*H306</f>
        <v>0</v>
      </c>
      <c r="Q306" s="142">
        <v>2.0000000000000001E-4</v>
      </c>
      <c r="R306" s="142">
        <f>Q306*H306</f>
        <v>3.2000000000000001E-2</v>
      </c>
      <c r="S306" s="142">
        <v>0</v>
      </c>
      <c r="T306" s="143">
        <f>S306*H306</f>
        <v>0</v>
      </c>
      <c r="AR306" s="144" t="s">
        <v>127</v>
      </c>
      <c r="AT306" s="144" t="s">
        <v>184</v>
      </c>
      <c r="AU306" s="144" t="s">
        <v>82</v>
      </c>
      <c r="AY306" s="17" t="s">
        <v>181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7" t="s">
        <v>80</v>
      </c>
      <c r="BK306" s="145">
        <f>ROUND(I306*H306,2)</f>
        <v>0</v>
      </c>
      <c r="BL306" s="17" t="s">
        <v>127</v>
      </c>
      <c r="BM306" s="144" t="s">
        <v>625</v>
      </c>
    </row>
    <row r="307" spans="2:65" s="1" customFormat="1" ht="33" customHeight="1">
      <c r="B307" s="132"/>
      <c r="C307" s="133" t="s">
        <v>626</v>
      </c>
      <c r="D307" s="133" t="s">
        <v>184</v>
      </c>
      <c r="E307" s="134" t="s">
        <v>627</v>
      </c>
      <c r="F307" s="135" t="s">
        <v>628</v>
      </c>
      <c r="G307" s="136" t="s">
        <v>187</v>
      </c>
      <c r="H307" s="137">
        <v>160</v>
      </c>
      <c r="I307" s="138"/>
      <c r="J307" s="139">
        <f>ROUND(I307*H307,2)</f>
        <v>0</v>
      </c>
      <c r="K307" s="135" t="s">
        <v>188</v>
      </c>
      <c r="L307" s="32"/>
      <c r="M307" s="180" t="s">
        <v>1</v>
      </c>
      <c r="N307" s="181" t="s">
        <v>37</v>
      </c>
      <c r="O307" s="182"/>
      <c r="P307" s="183">
        <f>O307*H307</f>
        <v>0</v>
      </c>
      <c r="Q307" s="183">
        <v>2.5999999999999998E-4</v>
      </c>
      <c r="R307" s="183">
        <f>Q307*H307</f>
        <v>4.1599999999999998E-2</v>
      </c>
      <c r="S307" s="183">
        <v>0</v>
      </c>
      <c r="T307" s="184">
        <f>S307*H307</f>
        <v>0</v>
      </c>
      <c r="AR307" s="144" t="s">
        <v>127</v>
      </c>
      <c r="AT307" s="144" t="s">
        <v>184</v>
      </c>
      <c r="AU307" s="144" t="s">
        <v>82</v>
      </c>
      <c r="AY307" s="17" t="s">
        <v>181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7" t="s">
        <v>80</v>
      </c>
      <c r="BK307" s="145">
        <f>ROUND(I307*H307,2)</f>
        <v>0</v>
      </c>
      <c r="BL307" s="17" t="s">
        <v>127</v>
      </c>
      <c r="BM307" s="144" t="s">
        <v>629</v>
      </c>
    </row>
    <row r="308" spans="2:65" s="1" customFormat="1" ht="6.95" customHeight="1">
      <c r="B308" s="44"/>
      <c r="C308" s="45"/>
      <c r="D308" s="45"/>
      <c r="E308" s="45"/>
      <c r="F308" s="45"/>
      <c r="G308" s="45"/>
      <c r="H308" s="45"/>
      <c r="I308" s="45"/>
      <c r="J308" s="45"/>
      <c r="K308" s="45"/>
      <c r="L308" s="32"/>
    </row>
  </sheetData>
  <autoFilter ref="C137:K307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6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630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ROUND((SUM(BE133:BE261)),  2)</f>
        <v>0</v>
      </c>
      <c r="I33" s="92">
        <v>0.21</v>
      </c>
      <c r="J33" s="91">
        <f>ROUND(((SUM(BE133:BE261))*I33),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ROUND((SUM(BF133:BF261)),  2)</f>
        <v>0</v>
      </c>
      <c r="I34" s="92">
        <v>0.15</v>
      </c>
      <c r="J34" s="91">
        <f>ROUND(((SUM(BF133:BF261))*I34),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ROUND((SUM(BG133:BG261)),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ROUND((SUM(BH133:BH261)),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ROUND((SUM(BI133:BI261)),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01 - m.č.  423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J133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J134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J165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J174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J176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J177</f>
        <v>0</v>
      </c>
      <c r="L103" s="108"/>
    </row>
    <row r="104" spans="2:12" s="9" customFormat="1" ht="19.899999999999999" customHeight="1">
      <c r="B104" s="108"/>
      <c r="D104" s="109" t="s">
        <v>154</v>
      </c>
      <c r="E104" s="110"/>
      <c r="F104" s="110"/>
      <c r="G104" s="110"/>
      <c r="H104" s="110"/>
      <c r="I104" s="110"/>
      <c r="J104" s="111">
        <f>J186</f>
        <v>0</v>
      </c>
      <c r="L104" s="108"/>
    </row>
    <row r="105" spans="2:12" s="9" customFormat="1" ht="19.899999999999999" customHeight="1">
      <c r="B105" s="108"/>
      <c r="D105" s="109" t="s">
        <v>155</v>
      </c>
      <c r="E105" s="110"/>
      <c r="F105" s="110"/>
      <c r="G105" s="110"/>
      <c r="H105" s="110"/>
      <c r="I105" s="110"/>
      <c r="J105" s="111">
        <f>J189</f>
        <v>0</v>
      </c>
      <c r="L105" s="108"/>
    </row>
    <row r="106" spans="2:12" s="9" customFormat="1" ht="19.899999999999999" customHeight="1">
      <c r="B106" s="108"/>
      <c r="D106" s="109" t="s">
        <v>156</v>
      </c>
      <c r="E106" s="110"/>
      <c r="F106" s="110"/>
      <c r="G106" s="110"/>
      <c r="H106" s="110"/>
      <c r="I106" s="110"/>
      <c r="J106" s="111">
        <f>J191</f>
        <v>0</v>
      </c>
      <c r="L106" s="108"/>
    </row>
    <row r="107" spans="2:12" s="9" customFormat="1" ht="19.899999999999999" customHeight="1">
      <c r="B107" s="108"/>
      <c r="D107" s="109" t="s">
        <v>157</v>
      </c>
      <c r="E107" s="110"/>
      <c r="F107" s="110"/>
      <c r="G107" s="110"/>
      <c r="H107" s="110"/>
      <c r="I107" s="110"/>
      <c r="J107" s="111">
        <f>J195</f>
        <v>0</v>
      </c>
      <c r="L107" s="108"/>
    </row>
    <row r="108" spans="2:12" s="9" customFormat="1" ht="19.899999999999999" customHeight="1">
      <c r="B108" s="108"/>
      <c r="D108" s="109" t="s">
        <v>158</v>
      </c>
      <c r="E108" s="110"/>
      <c r="F108" s="110"/>
      <c r="G108" s="110"/>
      <c r="H108" s="110"/>
      <c r="I108" s="110"/>
      <c r="J108" s="111">
        <f>J206</f>
        <v>0</v>
      </c>
      <c r="L108" s="108"/>
    </row>
    <row r="109" spans="2:12" s="9" customFormat="1" ht="19.899999999999999" customHeight="1">
      <c r="B109" s="108"/>
      <c r="D109" s="109" t="s">
        <v>159</v>
      </c>
      <c r="E109" s="110"/>
      <c r="F109" s="110"/>
      <c r="G109" s="110"/>
      <c r="H109" s="110"/>
      <c r="I109" s="110"/>
      <c r="J109" s="111">
        <f>J212</f>
        <v>0</v>
      </c>
      <c r="L109" s="108"/>
    </row>
    <row r="110" spans="2:12" s="9" customFormat="1" ht="19.899999999999999" customHeight="1">
      <c r="B110" s="108"/>
      <c r="D110" s="109" t="s">
        <v>160</v>
      </c>
      <c r="E110" s="110"/>
      <c r="F110" s="110"/>
      <c r="G110" s="110"/>
      <c r="H110" s="110"/>
      <c r="I110" s="110"/>
      <c r="J110" s="111">
        <f>J217</f>
        <v>0</v>
      </c>
      <c r="L110" s="108"/>
    </row>
    <row r="111" spans="2:12" s="9" customFormat="1" ht="19.899999999999999" customHeight="1">
      <c r="B111" s="108"/>
      <c r="D111" s="109" t="s">
        <v>162</v>
      </c>
      <c r="E111" s="110"/>
      <c r="F111" s="110"/>
      <c r="G111" s="110"/>
      <c r="H111" s="110"/>
      <c r="I111" s="110"/>
      <c r="J111" s="111">
        <f>J226</f>
        <v>0</v>
      </c>
      <c r="L111" s="108"/>
    </row>
    <row r="112" spans="2:12" s="9" customFormat="1" ht="19.899999999999999" customHeight="1">
      <c r="B112" s="108"/>
      <c r="D112" s="109" t="s">
        <v>164</v>
      </c>
      <c r="E112" s="110"/>
      <c r="F112" s="110"/>
      <c r="G112" s="110"/>
      <c r="H112" s="110"/>
      <c r="I112" s="110"/>
      <c r="J112" s="111">
        <f>J240</f>
        <v>0</v>
      </c>
      <c r="L112" s="108"/>
    </row>
    <row r="113" spans="2:12" s="9" customFormat="1" ht="19.899999999999999" customHeight="1">
      <c r="B113" s="108"/>
      <c r="D113" s="109" t="s">
        <v>165</v>
      </c>
      <c r="E113" s="110"/>
      <c r="F113" s="110"/>
      <c r="G113" s="110"/>
      <c r="H113" s="110"/>
      <c r="I113" s="110"/>
      <c r="J113" s="111">
        <f>J243</f>
        <v>0</v>
      </c>
      <c r="L113" s="108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166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35" t="str">
        <f>E7</f>
        <v>Rekonstrukce ubytovacího zázemí pavilon A</v>
      </c>
      <c r="F123" s="236"/>
      <c r="G123" s="236"/>
      <c r="H123" s="236"/>
      <c r="L123" s="32"/>
    </row>
    <row r="124" spans="2:12" s="1" customFormat="1" ht="12" customHeight="1">
      <c r="B124" s="32"/>
      <c r="C124" s="27" t="s">
        <v>137</v>
      </c>
      <c r="L124" s="32"/>
    </row>
    <row r="125" spans="2:12" s="1" customFormat="1" ht="16.5" customHeight="1">
      <c r="B125" s="32"/>
      <c r="E125" s="198" t="str">
        <f>E9</f>
        <v>01 - m.č.  423</v>
      </c>
      <c r="F125" s="234"/>
      <c r="G125" s="234"/>
      <c r="H125" s="234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F12</f>
        <v xml:space="preserve"> </v>
      </c>
      <c r="I127" s="27" t="s">
        <v>22</v>
      </c>
      <c r="J127" s="52">
        <f>IF(J12="","",J12)</f>
        <v>0</v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23</v>
      </c>
      <c r="F129" s="25" t="str">
        <f>E15</f>
        <v xml:space="preserve"> </v>
      </c>
      <c r="I129" s="27" t="s">
        <v>28</v>
      </c>
      <c r="J129" s="30" t="str">
        <f>E21</f>
        <v xml:space="preserve"> </v>
      </c>
      <c r="L129" s="32"/>
    </row>
    <row r="130" spans="2:65" s="1" customFormat="1" ht="15.2" customHeight="1">
      <c r="B130" s="32"/>
      <c r="C130" s="27" t="s">
        <v>26</v>
      </c>
      <c r="F130" s="25" t="str">
        <f>IF(E18="","",E18)</f>
        <v>Vyplň údaj</v>
      </c>
      <c r="I130" s="27" t="s">
        <v>30</v>
      </c>
      <c r="J130" s="30" t="str">
        <f>E24</f>
        <v xml:space="preserve"> 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2"/>
      <c r="C132" s="113" t="s">
        <v>167</v>
      </c>
      <c r="D132" s="114" t="s">
        <v>57</v>
      </c>
      <c r="E132" s="114" t="s">
        <v>53</v>
      </c>
      <c r="F132" s="114" t="s">
        <v>54</v>
      </c>
      <c r="G132" s="114" t="s">
        <v>168</v>
      </c>
      <c r="H132" s="114" t="s">
        <v>169</v>
      </c>
      <c r="I132" s="114" t="s">
        <v>170</v>
      </c>
      <c r="J132" s="114" t="s">
        <v>141</v>
      </c>
      <c r="K132" s="115" t="s">
        <v>171</v>
      </c>
      <c r="L132" s="112"/>
      <c r="M132" s="59" t="s">
        <v>1</v>
      </c>
      <c r="N132" s="60" t="s">
        <v>36</v>
      </c>
      <c r="O132" s="60" t="s">
        <v>172</v>
      </c>
      <c r="P132" s="60" t="s">
        <v>173</v>
      </c>
      <c r="Q132" s="60" t="s">
        <v>174</v>
      </c>
      <c r="R132" s="60" t="s">
        <v>175</v>
      </c>
      <c r="S132" s="60" t="s">
        <v>176</v>
      </c>
      <c r="T132" s="61" t="s">
        <v>177</v>
      </c>
    </row>
    <row r="133" spans="2:65" s="1" customFormat="1" ht="22.9" customHeight="1">
      <c r="B133" s="32"/>
      <c r="C133" s="64" t="s">
        <v>178</v>
      </c>
      <c r="J133" s="116">
        <f>BK133</f>
        <v>0</v>
      </c>
      <c r="L133" s="32"/>
      <c r="M133" s="62"/>
      <c r="N133" s="53"/>
      <c r="O133" s="53"/>
      <c r="P133" s="117">
        <f>P134+P176</f>
        <v>0</v>
      </c>
      <c r="Q133" s="53"/>
      <c r="R133" s="117">
        <f>R134+R176</f>
        <v>1.2518259199999999</v>
      </c>
      <c r="S133" s="53"/>
      <c r="T133" s="118">
        <f>T134+T176</f>
        <v>2.3680903999999998</v>
      </c>
      <c r="AT133" s="17" t="s">
        <v>71</v>
      </c>
      <c r="AU133" s="17" t="s">
        <v>143</v>
      </c>
      <c r="BK133" s="119">
        <f>BK134+BK176</f>
        <v>0</v>
      </c>
    </row>
    <row r="134" spans="2:65" s="11" customFormat="1" ht="25.9" customHeight="1">
      <c r="B134" s="120"/>
      <c r="D134" s="121" t="s">
        <v>71</v>
      </c>
      <c r="E134" s="122" t="s">
        <v>179</v>
      </c>
      <c r="F134" s="122" t="s">
        <v>180</v>
      </c>
      <c r="I134" s="123"/>
      <c r="J134" s="124">
        <f>BK134</f>
        <v>0</v>
      </c>
      <c r="L134" s="120"/>
      <c r="M134" s="125"/>
      <c r="P134" s="126">
        <f>P135+P153+P165+P174</f>
        <v>0</v>
      </c>
      <c r="R134" s="126">
        <f>R135+R153+R165+R174</f>
        <v>0.30866959999999999</v>
      </c>
      <c r="T134" s="127">
        <f>T135+T153+T165+T174</f>
        <v>2.0345599999999999</v>
      </c>
      <c r="AR134" s="121" t="s">
        <v>80</v>
      </c>
      <c r="AT134" s="128" t="s">
        <v>71</v>
      </c>
      <c r="AU134" s="128" t="s">
        <v>72</v>
      </c>
      <c r="AY134" s="121" t="s">
        <v>181</v>
      </c>
      <c r="BK134" s="129">
        <f>BK135+BK153+BK165+BK174</f>
        <v>0</v>
      </c>
    </row>
    <row r="135" spans="2:65" s="11" customFormat="1" ht="22.9" customHeight="1">
      <c r="B135" s="120"/>
      <c r="D135" s="121" t="s">
        <v>71</v>
      </c>
      <c r="E135" s="130" t="s">
        <v>182</v>
      </c>
      <c r="F135" s="130" t="s">
        <v>183</v>
      </c>
      <c r="I135" s="123"/>
      <c r="J135" s="131">
        <f>BK135</f>
        <v>0</v>
      </c>
      <c r="L135" s="120"/>
      <c r="M135" s="125"/>
      <c r="P135" s="126">
        <f>SUM(P136:P152)</f>
        <v>0</v>
      </c>
      <c r="R135" s="126">
        <f>SUM(R136:R152)</f>
        <v>0.30638480000000001</v>
      </c>
      <c r="T135" s="127">
        <f>SUM(T136:T152)</f>
        <v>0</v>
      </c>
      <c r="AR135" s="121" t="s">
        <v>80</v>
      </c>
      <c r="AT135" s="128" t="s">
        <v>71</v>
      </c>
      <c r="AU135" s="128" t="s">
        <v>80</v>
      </c>
      <c r="AY135" s="121" t="s">
        <v>181</v>
      </c>
      <c r="BK135" s="129">
        <f>SUM(BK136:BK152)</f>
        <v>0</v>
      </c>
    </row>
    <row r="136" spans="2:65" s="1" customFormat="1" ht="33" customHeight="1">
      <c r="B136" s="132"/>
      <c r="C136" s="133" t="s">
        <v>80</v>
      </c>
      <c r="D136" s="133" t="s">
        <v>184</v>
      </c>
      <c r="E136" s="134" t="s">
        <v>631</v>
      </c>
      <c r="F136" s="135" t="s">
        <v>632</v>
      </c>
      <c r="G136" s="136" t="s">
        <v>187</v>
      </c>
      <c r="H136" s="137">
        <v>16</v>
      </c>
      <c r="I136" s="138"/>
      <c r="J136" s="139">
        <f>ROUND(I136*H136,2)</f>
        <v>0</v>
      </c>
      <c r="K136" s="135" t="s">
        <v>188</v>
      </c>
      <c r="L136" s="32"/>
      <c r="M136" s="140" t="s">
        <v>1</v>
      </c>
      <c r="N136" s="141" t="s">
        <v>37</v>
      </c>
      <c r="P136" s="142">
        <f>O136*H136</f>
        <v>0</v>
      </c>
      <c r="Q136" s="142">
        <v>3.0000000000000001E-3</v>
      </c>
      <c r="R136" s="142">
        <f>Q136*H136</f>
        <v>4.8000000000000001E-2</v>
      </c>
      <c r="S136" s="142">
        <v>0</v>
      </c>
      <c r="T136" s="143">
        <f>S136*H136</f>
        <v>0</v>
      </c>
      <c r="AR136" s="144" t="s">
        <v>189</v>
      </c>
      <c r="AT136" s="144" t="s">
        <v>184</v>
      </c>
      <c r="AU136" s="144" t="s">
        <v>82</v>
      </c>
      <c r="AY136" s="17" t="s">
        <v>181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80</v>
      </c>
      <c r="BK136" s="145">
        <f>ROUND(I136*H136,2)</f>
        <v>0</v>
      </c>
      <c r="BL136" s="17" t="s">
        <v>189</v>
      </c>
      <c r="BM136" s="144" t="s">
        <v>633</v>
      </c>
    </row>
    <row r="137" spans="2:65" s="1" customFormat="1" ht="24.2" customHeight="1">
      <c r="B137" s="132"/>
      <c r="C137" s="133" t="s">
        <v>82</v>
      </c>
      <c r="D137" s="133" t="s">
        <v>184</v>
      </c>
      <c r="E137" s="134" t="s">
        <v>185</v>
      </c>
      <c r="F137" s="135" t="s">
        <v>186</v>
      </c>
      <c r="G137" s="136" t="s">
        <v>187</v>
      </c>
      <c r="H137" s="137">
        <v>33.82</v>
      </c>
      <c r="I137" s="138"/>
      <c r="J137" s="139">
        <f>ROUND(I137*H137,2)</f>
        <v>0</v>
      </c>
      <c r="K137" s="135" t="s">
        <v>188</v>
      </c>
      <c r="L137" s="32"/>
      <c r="M137" s="140" t="s">
        <v>1</v>
      </c>
      <c r="N137" s="141" t="s">
        <v>37</v>
      </c>
      <c r="P137" s="142">
        <f>O137*H137</f>
        <v>0</v>
      </c>
      <c r="Q137" s="142">
        <v>2.5999999999999998E-4</v>
      </c>
      <c r="R137" s="142">
        <f>Q137*H137</f>
        <v>8.7931999999999993E-3</v>
      </c>
      <c r="S137" s="142">
        <v>0</v>
      </c>
      <c r="T137" s="143">
        <f>S137*H137</f>
        <v>0</v>
      </c>
      <c r="AR137" s="144" t="s">
        <v>189</v>
      </c>
      <c r="AT137" s="144" t="s">
        <v>184</v>
      </c>
      <c r="AU137" s="144" t="s">
        <v>82</v>
      </c>
      <c r="AY137" s="17" t="s">
        <v>181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80</v>
      </c>
      <c r="BK137" s="145">
        <f>ROUND(I137*H137,2)</f>
        <v>0</v>
      </c>
      <c r="BL137" s="17" t="s">
        <v>189</v>
      </c>
      <c r="BM137" s="144" t="s">
        <v>634</v>
      </c>
    </row>
    <row r="138" spans="2:65" s="12" customFormat="1">
      <c r="B138" s="146"/>
      <c r="D138" s="147" t="s">
        <v>191</v>
      </c>
      <c r="E138" s="148" t="s">
        <v>1</v>
      </c>
      <c r="F138" s="149" t="s">
        <v>635</v>
      </c>
      <c r="H138" s="150">
        <v>13.02</v>
      </c>
      <c r="I138" s="151"/>
      <c r="L138" s="146"/>
      <c r="M138" s="152"/>
      <c r="T138" s="153"/>
      <c r="AT138" s="148" t="s">
        <v>191</v>
      </c>
      <c r="AU138" s="148" t="s">
        <v>82</v>
      </c>
      <c r="AV138" s="12" t="s">
        <v>82</v>
      </c>
      <c r="AW138" s="12" t="s">
        <v>29</v>
      </c>
      <c r="AX138" s="12" t="s">
        <v>72</v>
      </c>
      <c r="AY138" s="148" t="s">
        <v>181</v>
      </c>
    </row>
    <row r="139" spans="2:65" s="12" customFormat="1">
      <c r="B139" s="146"/>
      <c r="D139" s="147" t="s">
        <v>191</v>
      </c>
      <c r="E139" s="148" t="s">
        <v>1</v>
      </c>
      <c r="F139" s="149" t="s">
        <v>636</v>
      </c>
      <c r="H139" s="150">
        <v>18.559999999999999</v>
      </c>
      <c r="I139" s="151"/>
      <c r="L139" s="146"/>
      <c r="M139" s="152"/>
      <c r="T139" s="153"/>
      <c r="AT139" s="148" t="s">
        <v>191</v>
      </c>
      <c r="AU139" s="148" t="s">
        <v>82</v>
      </c>
      <c r="AV139" s="12" t="s">
        <v>82</v>
      </c>
      <c r="AW139" s="12" t="s">
        <v>29</v>
      </c>
      <c r="AX139" s="12" t="s">
        <v>72</v>
      </c>
      <c r="AY139" s="148" t="s">
        <v>181</v>
      </c>
    </row>
    <row r="140" spans="2:65" s="12" customFormat="1">
      <c r="B140" s="146"/>
      <c r="D140" s="147" t="s">
        <v>191</v>
      </c>
      <c r="E140" s="148" t="s">
        <v>1</v>
      </c>
      <c r="F140" s="149" t="s">
        <v>637</v>
      </c>
      <c r="H140" s="150">
        <v>-1.6</v>
      </c>
      <c r="I140" s="151"/>
      <c r="L140" s="146"/>
      <c r="M140" s="152"/>
      <c r="T140" s="153"/>
      <c r="AT140" s="148" t="s">
        <v>191</v>
      </c>
      <c r="AU140" s="148" t="s">
        <v>82</v>
      </c>
      <c r="AV140" s="12" t="s">
        <v>82</v>
      </c>
      <c r="AW140" s="12" t="s">
        <v>29</v>
      </c>
      <c r="AX140" s="12" t="s">
        <v>72</v>
      </c>
      <c r="AY140" s="148" t="s">
        <v>181</v>
      </c>
    </row>
    <row r="141" spans="2:65" s="12" customFormat="1">
      <c r="B141" s="146"/>
      <c r="D141" s="147" t="s">
        <v>191</v>
      </c>
      <c r="E141" s="148" t="s">
        <v>1</v>
      </c>
      <c r="F141" s="149" t="s">
        <v>638</v>
      </c>
      <c r="H141" s="150">
        <v>3.84</v>
      </c>
      <c r="I141" s="151"/>
      <c r="L141" s="146"/>
      <c r="M141" s="152"/>
      <c r="T141" s="153"/>
      <c r="AT141" s="148" t="s">
        <v>191</v>
      </c>
      <c r="AU141" s="148" t="s">
        <v>82</v>
      </c>
      <c r="AV141" s="12" t="s">
        <v>82</v>
      </c>
      <c r="AW141" s="12" t="s">
        <v>29</v>
      </c>
      <c r="AX141" s="12" t="s">
        <v>72</v>
      </c>
      <c r="AY141" s="148" t="s">
        <v>181</v>
      </c>
    </row>
    <row r="142" spans="2:65" s="13" customFormat="1">
      <c r="B142" s="154"/>
      <c r="D142" s="147" t="s">
        <v>191</v>
      </c>
      <c r="E142" s="155" t="s">
        <v>1</v>
      </c>
      <c r="F142" s="156" t="s">
        <v>193</v>
      </c>
      <c r="H142" s="157">
        <v>33.819999999999993</v>
      </c>
      <c r="I142" s="158"/>
      <c r="L142" s="154"/>
      <c r="M142" s="159"/>
      <c r="T142" s="160"/>
      <c r="AT142" s="155" t="s">
        <v>191</v>
      </c>
      <c r="AU142" s="155" t="s">
        <v>82</v>
      </c>
      <c r="AV142" s="13" t="s">
        <v>189</v>
      </c>
      <c r="AW142" s="13" t="s">
        <v>29</v>
      </c>
      <c r="AX142" s="13" t="s">
        <v>80</v>
      </c>
      <c r="AY142" s="155" t="s">
        <v>181</v>
      </c>
    </row>
    <row r="143" spans="2:65" s="1" customFormat="1" ht="24.2" customHeight="1">
      <c r="B143" s="132"/>
      <c r="C143" s="133" t="s">
        <v>197</v>
      </c>
      <c r="D143" s="133" t="s">
        <v>184</v>
      </c>
      <c r="E143" s="134" t="s">
        <v>194</v>
      </c>
      <c r="F143" s="135" t="s">
        <v>195</v>
      </c>
      <c r="G143" s="136" t="s">
        <v>187</v>
      </c>
      <c r="H143" s="137">
        <v>33.82</v>
      </c>
      <c r="I143" s="138"/>
      <c r="J143" s="139">
        <f>ROUND(I143*H143,2)</f>
        <v>0</v>
      </c>
      <c r="K143" s="135" t="s">
        <v>188</v>
      </c>
      <c r="L143" s="32"/>
      <c r="M143" s="140" t="s">
        <v>1</v>
      </c>
      <c r="N143" s="141" t="s">
        <v>37</v>
      </c>
      <c r="P143" s="142">
        <f>O143*H143</f>
        <v>0</v>
      </c>
      <c r="Q143" s="142">
        <v>4.3800000000000002E-3</v>
      </c>
      <c r="R143" s="142">
        <f>Q143*H143</f>
        <v>0.1481316</v>
      </c>
      <c r="S143" s="142">
        <v>0</v>
      </c>
      <c r="T143" s="143">
        <f>S143*H143</f>
        <v>0</v>
      </c>
      <c r="AR143" s="144" t="s">
        <v>189</v>
      </c>
      <c r="AT143" s="144" t="s">
        <v>184</v>
      </c>
      <c r="AU143" s="144" t="s">
        <v>82</v>
      </c>
      <c r="AY143" s="17" t="s">
        <v>181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80</v>
      </c>
      <c r="BK143" s="145">
        <f>ROUND(I143*H143,2)</f>
        <v>0</v>
      </c>
      <c r="BL143" s="17" t="s">
        <v>189</v>
      </c>
      <c r="BM143" s="144" t="s">
        <v>639</v>
      </c>
    </row>
    <row r="144" spans="2:65" s="1" customFormat="1" ht="24.2" customHeight="1">
      <c r="B144" s="132"/>
      <c r="C144" s="133" t="s">
        <v>189</v>
      </c>
      <c r="D144" s="133" t="s">
        <v>184</v>
      </c>
      <c r="E144" s="134" t="s">
        <v>198</v>
      </c>
      <c r="F144" s="135" t="s">
        <v>199</v>
      </c>
      <c r="G144" s="136" t="s">
        <v>187</v>
      </c>
      <c r="H144" s="137">
        <v>33.82</v>
      </c>
      <c r="I144" s="138"/>
      <c r="J144" s="139">
        <f>ROUND(I144*H144,2)</f>
        <v>0</v>
      </c>
      <c r="K144" s="135" t="s">
        <v>188</v>
      </c>
      <c r="L144" s="32"/>
      <c r="M144" s="140" t="s">
        <v>1</v>
      </c>
      <c r="N144" s="141" t="s">
        <v>37</v>
      </c>
      <c r="P144" s="142">
        <f>O144*H144</f>
        <v>0</v>
      </c>
      <c r="Q144" s="142">
        <v>3.0000000000000001E-3</v>
      </c>
      <c r="R144" s="142">
        <f>Q144*H144</f>
        <v>0.10146000000000001</v>
      </c>
      <c r="S144" s="142">
        <v>0</v>
      </c>
      <c r="T144" s="143">
        <f>S144*H144</f>
        <v>0</v>
      </c>
      <c r="AR144" s="144" t="s">
        <v>189</v>
      </c>
      <c r="AT144" s="144" t="s">
        <v>184</v>
      </c>
      <c r="AU144" s="144" t="s">
        <v>82</v>
      </c>
      <c r="AY144" s="17" t="s">
        <v>181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80</v>
      </c>
      <c r="BK144" s="145">
        <f>ROUND(I144*H144,2)</f>
        <v>0</v>
      </c>
      <c r="BL144" s="17" t="s">
        <v>189</v>
      </c>
      <c r="BM144" s="144" t="s">
        <v>640</v>
      </c>
    </row>
    <row r="145" spans="2:65" s="12" customFormat="1">
      <c r="B145" s="146"/>
      <c r="D145" s="147" t="s">
        <v>191</v>
      </c>
      <c r="E145" s="148" t="s">
        <v>1</v>
      </c>
      <c r="F145" s="149" t="s">
        <v>641</v>
      </c>
      <c r="H145" s="150">
        <v>33.82</v>
      </c>
      <c r="I145" s="151"/>
      <c r="L145" s="146"/>
      <c r="M145" s="152"/>
      <c r="T145" s="153"/>
      <c r="AT145" s="148" t="s">
        <v>191</v>
      </c>
      <c r="AU145" s="148" t="s">
        <v>82</v>
      </c>
      <c r="AV145" s="12" t="s">
        <v>82</v>
      </c>
      <c r="AW145" s="12" t="s">
        <v>29</v>
      </c>
      <c r="AX145" s="12" t="s">
        <v>72</v>
      </c>
      <c r="AY145" s="148" t="s">
        <v>181</v>
      </c>
    </row>
    <row r="146" spans="2:65" s="13" customFormat="1">
      <c r="B146" s="154"/>
      <c r="D146" s="147" t="s">
        <v>191</v>
      </c>
      <c r="E146" s="155" t="s">
        <v>1</v>
      </c>
      <c r="F146" s="156" t="s">
        <v>193</v>
      </c>
      <c r="H146" s="157">
        <v>33.82</v>
      </c>
      <c r="I146" s="158"/>
      <c r="L146" s="154"/>
      <c r="M146" s="159"/>
      <c r="T146" s="160"/>
      <c r="AT146" s="155" t="s">
        <v>191</v>
      </c>
      <c r="AU146" s="155" t="s">
        <v>82</v>
      </c>
      <c r="AV146" s="13" t="s">
        <v>189</v>
      </c>
      <c r="AW146" s="13" t="s">
        <v>29</v>
      </c>
      <c r="AX146" s="13" t="s">
        <v>80</v>
      </c>
      <c r="AY146" s="155" t="s">
        <v>181</v>
      </c>
    </row>
    <row r="147" spans="2:65" s="1" customFormat="1" ht="16.5" customHeight="1">
      <c r="B147" s="132"/>
      <c r="C147" s="133" t="s">
        <v>206</v>
      </c>
      <c r="D147" s="133" t="s">
        <v>184</v>
      </c>
      <c r="E147" s="134" t="s">
        <v>201</v>
      </c>
      <c r="F147" s="135" t="s">
        <v>202</v>
      </c>
      <c r="G147" s="136" t="s">
        <v>187</v>
      </c>
      <c r="H147" s="137">
        <v>50</v>
      </c>
      <c r="I147" s="138"/>
      <c r="J147" s="139">
        <f>ROUND(I147*H147,2)</f>
        <v>0</v>
      </c>
      <c r="K147" s="135" t="s">
        <v>188</v>
      </c>
      <c r="L147" s="32"/>
      <c r="M147" s="140" t="s">
        <v>1</v>
      </c>
      <c r="N147" s="141" t="s">
        <v>37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189</v>
      </c>
      <c r="AT147" s="144" t="s">
        <v>184</v>
      </c>
      <c r="AU147" s="144" t="s">
        <v>82</v>
      </c>
      <c r="AY147" s="17" t="s">
        <v>181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80</v>
      </c>
      <c r="BK147" s="145">
        <f>ROUND(I147*H147,2)</f>
        <v>0</v>
      </c>
      <c r="BL147" s="17" t="s">
        <v>189</v>
      </c>
      <c r="BM147" s="144" t="s">
        <v>642</v>
      </c>
    </row>
    <row r="148" spans="2:65" s="1" customFormat="1" ht="19.5">
      <c r="B148" s="32"/>
      <c r="D148" s="147" t="s">
        <v>204</v>
      </c>
      <c r="F148" s="161" t="s">
        <v>205</v>
      </c>
      <c r="I148" s="162"/>
      <c r="L148" s="32"/>
      <c r="M148" s="163"/>
      <c r="T148" s="56"/>
      <c r="AT148" s="17" t="s">
        <v>204</v>
      </c>
      <c r="AU148" s="17" t="s">
        <v>82</v>
      </c>
    </row>
    <row r="149" spans="2:65" s="1" customFormat="1" ht="24.2" customHeight="1">
      <c r="B149" s="132"/>
      <c r="C149" s="133" t="s">
        <v>182</v>
      </c>
      <c r="D149" s="133" t="s">
        <v>184</v>
      </c>
      <c r="E149" s="134" t="s">
        <v>207</v>
      </c>
      <c r="F149" s="135" t="s">
        <v>208</v>
      </c>
      <c r="G149" s="136" t="s">
        <v>187</v>
      </c>
      <c r="H149" s="137">
        <v>50</v>
      </c>
      <c r="I149" s="138"/>
      <c r="J149" s="139">
        <f>ROUND(I149*H149,2)</f>
        <v>0</v>
      </c>
      <c r="K149" s="135" t="s">
        <v>188</v>
      </c>
      <c r="L149" s="32"/>
      <c r="M149" s="140" t="s">
        <v>1</v>
      </c>
      <c r="N149" s="141" t="s">
        <v>37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189</v>
      </c>
      <c r="AT149" s="144" t="s">
        <v>184</v>
      </c>
      <c r="AU149" s="144" t="s">
        <v>82</v>
      </c>
      <c r="AY149" s="17" t="s">
        <v>181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80</v>
      </c>
      <c r="BK149" s="145">
        <f>ROUND(I149*H149,2)</f>
        <v>0</v>
      </c>
      <c r="BL149" s="17" t="s">
        <v>189</v>
      </c>
      <c r="BM149" s="144" t="s">
        <v>643</v>
      </c>
    </row>
    <row r="150" spans="2:65" s="1" customFormat="1" ht="19.5">
      <c r="B150" s="32"/>
      <c r="D150" s="147" t="s">
        <v>204</v>
      </c>
      <c r="F150" s="161" t="s">
        <v>205</v>
      </c>
      <c r="I150" s="162"/>
      <c r="L150" s="32"/>
      <c r="M150" s="163"/>
      <c r="T150" s="56"/>
      <c r="AT150" s="17" t="s">
        <v>204</v>
      </c>
      <c r="AU150" s="17" t="s">
        <v>82</v>
      </c>
    </row>
    <row r="151" spans="2:65" s="1" customFormat="1" ht="24.2" customHeight="1">
      <c r="B151" s="132"/>
      <c r="C151" s="133" t="s">
        <v>215</v>
      </c>
      <c r="D151" s="133" t="s">
        <v>184</v>
      </c>
      <c r="E151" s="134" t="s">
        <v>210</v>
      </c>
      <c r="F151" s="135" t="s">
        <v>211</v>
      </c>
      <c r="G151" s="136" t="s">
        <v>187</v>
      </c>
      <c r="H151" s="137">
        <v>5</v>
      </c>
      <c r="I151" s="138"/>
      <c r="J151" s="139">
        <f>ROUND(I151*H151,2)</f>
        <v>0</v>
      </c>
      <c r="K151" s="135" t="s">
        <v>188</v>
      </c>
      <c r="L151" s="32"/>
      <c r="M151" s="140" t="s">
        <v>1</v>
      </c>
      <c r="N151" s="141" t="s">
        <v>37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189</v>
      </c>
      <c r="AT151" s="144" t="s">
        <v>184</v>
      </c>
      <c r="AU151" s="144" t="s">
        <v>82</v>
      </c>
      <c r="AY151" s="17" t="s">
        <v>181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80</v>
      </c>
      <c r="BK151" s="145">
        <f>ROUND(I151*H151,2)</f>
        <v>0</v>
      </c>
      <c r="BL151" s="17" t="s">
        <v>189</v>
      </c>
      <c r="BM151" s="144" t="s">
        <v>644</v>
      </c>
    </row>
    <row r="152" spans="2:65" s="1" customFormat="1" ht="19.5">
      <c r="B152" s="32"/>
      <c r="D152" s="147" t="s">
        <v>204</v>
      </c>
      <c r="F152" s="161" t="s">
        <v>205</v>
      </c>
      <c r="I152" s="162"/>
      <c r="L152" s="32"/>
      <c r="M152" s="163"/>
      <c r="T152" s="56"/>
      <c r="AT152" s="17" t="s">
        <v>204</v>
      </c>
      <c r="AU152" s="17" t="s">
        <v>82</v>
      </c>
    </row>
    <row r="153" spans="2:65" s="11" customFormat="1" ht="22.9" customHeight="1">
      <c r="B153" s="120"/>
      <c r="D153" s="121" t="s">
        <v>71</v>
      </c>
      <c r="E153" s="130" t="s">
        <v>213</v>
      </c>
      <c r="F153" s="130" t="s">
        <v>214</v>
      </c>
      <c r="I153" s="123"/>
      <c r="J153" s="131">
        <f>BK153</f>
        <v>0</v>
      </c>
      <c r="L153" s="120"/>
      <c r="M153" s="125"/>
      <c r="P153" s="126">
        <f>SUM(P154:P164)</f>
        <v>0</v>
      </c>
      <c r="R153" s="126">
        <f>SUM(R154:R164)</f>
        <v>2.2848E-3</v>
      </c>
      <c r="T153" s="127">
        <f>SUM(T154:T164)</f>
        <v>2.0345599999999999</v>
      </c>
      <c r="AR153" s="121" t="s">
        <v>80</v>
      </c>
      <c r="AT153" s="128" t="s">
        <v>71</v>
      </c>
      <c r="AU153" s="128" t="s">
        <v>80</v>
      </c>
      <c r="AY153" s="121" t="s">
        <v>181</v>
      </c>
      <c r="BK153" s="129">
        <f>SUM(BK154:BK164)</f>
        <v>0</v>
      </c>
    </row>
    <row r="154" spans="2:65" s="1" customFormat="1" ht="33" customHeight="1">
      <c r="B154" s="132"/>
      <c r="C154" s="133" t="s">
        <v>219</v>
      </c>
      <c r="D154" s="133" t="s">
        <v>184</v>
      </c>
      <c r="E154" s="134" t="s">
        <v>216</v>
      </c>
      <c r="F154" s="135" t="s">
        <v>217</v>
      </c>
      <c r="G154" s="136" t="s">
        <v>187</v>
      </c>
      <c r="H154" s="137">
        <v>13.44</v>
      </c>
      <c r="I154" s="138"/>
      <c r="J154" s="139">
        <f>ROUND(I154*H154,2)</f>
        <v>0</v>
      </c>
      <c r="K154" s="135" t="s">
        <v>188</v>
      </c>
      <c r="L154" s="32"/>
      <c r="M154" s="140" t="s">
        <v>1</v>
      </c>
      <c r="N154" s="141" t="s">
        <v>37</v>
      </c>
      <c r="P154" s="142">
        <f>O154*H154</f>
        <v>0</v>
      </c>
      <c r="Q154" s="142">
        <v>1.2999999999999999E-4</v>
      </c>
      <c r="R154" s="142">
        <f>Q154*H154</f>
        <v>1.7471999999999998E-3</v>
      </c>
      <c r="S154" s="142">
        <v>0</v>
      </c>
      <c r="T154" s="143">
        <f>S154*H154</f>
        <v>0</v>
      </c>
      <c r="AR154" s="144" t="s">
        <v>189</v>
      </c>
      <c r="AT154" s="144" t="s">
        <v>184</v>
      </c>
      <c r="AU154" s="144" t="s">
        <v>82</v>
      </c>
      <c r="AY154" s="17" t="s">
        <v>181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80</v>
      </c>
      <c r="BK154" s="145">
        <f>ROUND(I154*H154,2)</f>
        <v>0</v>
      </c>
      <c r="BL154" s="17" t="s">
        <v>189</v>
      </c>
      <c r="BM154" s="144" t="s">
        <v>645</v>
      </c>
    </row>
    <row r="155" spans="2:65" s="1" customFormat="1" ht="24.2" customHeight="1">
      <c r="B155" s="132"/>
      <c r="C155" s="133" t="s">
        <v>213</v>
      </c>
      <c r="D155" s="133" t="s">
        <v>184</v>
      </c>
      <c r="E155" s="134" t="s">
        <v>220</v>
      </c>
      <c r="F155" s="135" t="s">
        <v>221</v>
      </c>
      <c r="G155" s="136" t="s">
        <v>187</v>
      </c>
      <c r="H155" s="137">
        <v>13.44</v>
      </c>
      <c r="I155" s="138"/>
      <c r="J155" s="139">
        <f>ROUND(I155*H155,2)</f>
        <v>0</v>
      </c>
      <c r="K155" s="135" t="s">
        <v>188</v>
      </c>
      <c r="L155" s="32"/>
      <c r="M155" s="140" t="s">
        <v>1</v>
      </c>
      <c r="N155" s="141" t="s">
        <v>37</v>
      </c>
      <c r="P155" s="142">
        <f>O155*H155</f>
        <v>0</v>
      </c>
      <c r="Q155" s="142">
        <v>4.0000000000000003E-5</v>
      </c>
      <c r="R155" s="142">
        <f>Q155*H155</f>
        <v>5.3760000000000006E-4</v>
      </c>
      <c r="S155" s="142">
        <v>0</v>
      </c>
      <c r="T155" s="143">
        <f>S155*H155</f>
        <v>0</v>
      </c>
      <c r="AR155" s="144" t="s">
        <v>189</v>
      </c>
      <c r="AT155" s="144" t="s">
        <v>184</v>
      </c>
      <c r="AU155" s="144" t="s">
        <v>82</v>
      </c>
      <c r="AY155" s="17" t="s">
        <v>181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80</v>
      </c>
      <c r="BK155" s="145">
        <f>ROUND(I155*H155,2)</f>
        <v>0</v>
      </c>
      <c r="BL155" s="17" t="s">
        <v>189</v>
      </c>
      <c r="BM155" s="144" t="s">
        <v>646</v>
      </c>
    </row>
    <row r="156" spans="2:65" s="12" customFormat="1">
      <c r="B156" s="146"/>
      <c r="D156" s="147" t="s">
        <v>191</v>
      </c>
      <c r="E156" s="148" t="s">
        <v>1</v>
      </c>
      <c r="F156" s="149" t="s">
        <v>647</v>
      </c>
      <c r="H156" s="150">
        <v>13.44</v>
      </c>
      <c r="I156" s="151"/>
      <c r="L156" s="146"/>
      <c r="M156" s="152"/>
      <c r="T156" s="153"/>
      <c r="AT156" s="148" t="s">
        <v>191</v>
      </c>
      <c r="AU156" s="148" t="s">
        <v>82</v>
      </c>
      <c r="AV156" s="12" t="s">
        <v>82</v>
      </c>
      <c r="AW156" s="12" t="s">
        <v>29</v>
      </c>
      <c r="AX156" s="12" t="s">
        <v>80</v>
      </c>
      <c r="AY156" s="148" t="s">
        <v>181</v>
      </c>
    </row>
    <row r="157" spans="2:65" s="1" customFormat="1" ht="21.75" customHeight="1">
      <c r="B157" s="132"/>
      <c r="C157" s="133" t="s">
        <v>110</v>
      </c>
      <c r="D157" s="133" t="s">
        <v>184</v>
      </c>
      <c r="E157" s="134" t="s">
        <v>223</v>
      </c>
      <c r="F157" s="135" t="s">
        <v>224</v>
      </c>
      <c r="G157" s="136" t="s">
        <v>187</v>
      </c>
      <c r="H157" s="137">
        <v>1.6</v>
      </c>
      <c r="I157" s="138"/>
      <c r="J157" s="139">
        <f>ROUND(I157*H157,2)</f>
        <v>0</v>
      </c>
      <c r="K157" s="135" t="s">
        <v>648</v>
      </c>
      <c r="L157" s="32"/>
      <c r="M157" s="140" t="s">
        <v>1</v>
      </c>
      <c r="N157" s="141" t="s">
        <v>37</v>
      </c>
      <c r="P157" s="142">
        <f>O157*H157</f>
        <v>0</v>
      </c>
      <c r="Q157" s="142">
        <v>0</v>
      </c>
      <c r="R157" s="142">
        <f>Q157*H157</f>
        <v>0</v>
      </c>
      <c r="S157" s="142">
        <v>7.5999999999999998E-2</v>
      </c>
      <c r="T157" s="143">
        <f>S157*H157</f>
        <v>0.1216</v>
      </c>
      <c r="AR157" s="144" t="s">
        <v>189</v>
      </c>
      <c r="AT157" s="144" t="s">
        <v>184</v>
      </c>
      <c r="AU157" s="144" t="s">
        <v>82</v>
      </c>
      <c r="AY157" s="17" t="s">
        <v>181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80</v>
      </c>
      <c r="BK157" s="145">
        <f>ROUND(I157*H157,2)</f>
        <v>0</v>
      </c>
      <c r="BL157" s="17" t="s">
        <v>189</v>
      </c>
      <c r="BM157" s="144" t="s">
        <v>649</v>
      </c>
    </row>
    <row r="158" spans="2:65" s="12" customFormat="1">
      <c r="B158" s="146"/>
      <c r="D158" s="147" t="s">
        <v>191</v>
      </c>
      <c r="E158" s="148" t="s">
        <v>1</v>
      </c>
      <c r="F158" s="149" t="s">
        <v>226</v>
      </c>
      <c r="H158" s="150">
        <v>1.6</v>
      </c>
      <c r="I158" s="151"/>
      <c r="L158" s="146"/>
      <c r="M158" s="152"/>
      <c r="T158" s="153"/>
      <c r="AT158" s="148" t="s">
        <v>191</v>
      </c>
      <c r="AU158" s="148" t="s">
        <v>82</v>
      </c>
      <c r="AV158" s="12" t="s">
        <v>82</v>
      </c>
      <c r="AW158" s="12" t="s">
        <v>29</v>
      </c>
      <c r="AX158" s="12" t="s">
        <v>80</v>
      </c>
      <c r="AY158" s="148" t="s">
        <v>181</v>
      </c>
    </row>
    <row r="159" spans="2:65" s="1" customFormat="1" ht="33" customHeight="1">
      <c r="B159" s="132"/>
      <c r="C159" s="133" t="s">
        <v>113</v>
      </c>
      <c r="D159" s="133" t="s">
        <v>184</v>
      </c>
      <c r="E159" s="134" t="s">
        <v>227</v>
      </c>
      <c r="F159" s="135" t="s">
        <v>228</v>
      </c>
      <c r="G159" s="136" t="s">
        <v>187</v>
      </c>
      <c r="H159" s="137">
        <v>15.68</v>
      </c>
      <c r="I159" s="138"/>
      <c r="J159" s="139">
        <f>ROUND(I159*H159,2)</f>
        <v>0</v>
      </c>
      <c r="K159" s="135" t="s">
        <v>188</v>
      </c>
      <c r="L159" s="32"/>
      <c r="M159" s="140" t="s">
        <v>1</v>
      </c>
      <c r="N159" s="141" t="s">
        <v>37</v>
      </c>
      <c r="P159" s="142">
        <f>O159*H159</f>
        <v>0</v>
      </c>
      <c r="Q159" s="142">
        <v>0</v>
      </c>
      <c r="R159" s="142">
        <f>Q159*H159</f>
        <v>0</v>
      </c>
      <c r="S159" s="142">
        <v>0.122</v>
      </c>
      <c r="T159" s="143">
        <f>S159*H159</f>
        <v>1.91296</v>
      </c>
      <c r="AR159" s="144" t="s">
        <v>189</v>
      </c>
      <c r="AT159" s="144" t="s">
        <v>184</v>
      </c>
      <c r="AU159" s="144" t="s">
        <v>82</v>
      </c>
      <c r="AY159" s="17" t="s">
        <v>181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80</v>
      </c>
      <c r="BK159" s="145">
        <f>ROUND(I159*H159,2)</f>
        <v>0</v>
      </c>
      <c r="BL159" s="17" t="s">
        <v>189</v>
      </c>
      <c r="BM159" s="144" t="s">
        <v>650</v>
      </c>
    </row>
    <row r="160" spans="2:65" s="14" customFormat="1">
      <c r="B160" s="164"/>
      <c r="D160" s="147" t="s">
        <v>191</v>
      </c>
      <c r="E160" s="165" t="s">
        <v>1</v>
      </c>
      <c r="F160" s="166" t="s">
        <v>230</v>
      </c>
      <c r="H160" s="165" t="s">
        <v>1</v>
      </c>
      <c r="I160" s="167"/>
      <c r="L160" s="164"/>
      <c r="M160" s="168"/>
      <c r="T160" s="169"/>
      <c r="AT160" s="165" t="s">
        <v>191</v>
      </c>
      <c r="AU160" s="165" t="s">
        <v>82</v>
      </c>
      <c r="AV160" s="14" t="s">
        <v>80</v>
      </c>
      <c r="AW160" s="14" t="s">
        <v>29</v>
      </c>
      <c r="AX160" s="14" t="s">
        <v>72</v>
      </c>
      <c r="AY160" s="165" t="s">
        <v>181</v>
      </c>
    </row>
    <row r="161" spans="2:65" s="12" customFormat="1">
      <c r="B161" s="146"/>
      <c r="D161" s="147" t="s">
        <v>191</v>
      </c>
      <c r="E161" s="148" t="s">
        <v>1</v>
      </c>
      <c r="F161" s="149" t="s">
        <v>651</v>
      </c>
      <c r="H161" s="150">
        <v>5.12</v>
      </c>
      <c r="I161" s="151"/>
      <c r="L161" s="146"/>
      <c r="M161" s="152"/>
      <c r="T161" s="153"/>
      <c r="AT161" s="148" t="s">
        <v>191</v>
      </c>
      <c r="AU161" s="148" t="s">
        <v>82</v>
      </c>
      <c r="AV161" s="12" t="s">
        <v>82</v>
      </c>
      <c r="AW161" s="12" t="s">
        <v>29</v>
      </c>
      <c r="AX161" s="12" t="s">
        <v>72</v>
      </c>
      <c r="AY161" s="148" t="s">
        <v>181</v>
      </c>
    </row>
    <row r="162" spans="2:65" s="14" customFormat="1">
      <c r="B162" s="164"/>
      <c r="D162" s="147" t="s">
        <v>191</v>
      </c>
      <c r="E162" s="165" t="s">
        <v>1</v>
      </c>
      <c r="F162" s="166" t="s">
        <v>652</v>
      </c>
      <c r="H162" s="165" t="s">
        <v>1</v>
      </c>
      <c r="I162" s="167"/>
      <c r="L162" s="164"/>
      <c r="M162" s="168"/>
      <c r="T162" s="169"/>
      <c r="AT162" s="165" t="s">
        <v>191</v>
      </c>
      <c r="AU162" s="165" t="s">
        <v>82</v>
      </c>
      <c r="AV162" s="14" t="s">
        <v>80</v>
      </c>
      <c r="AW162" s="14" t="s">
        <v>29</v>
      </c>
      <c r="AX162" s="14" t="s">
        <v>72</v>
      </c>
      <c r="AY162" s="165" t="s">
        <v>181</v>
      </c>
    </row>
    <row r="163" spans="2:65" s="12" customFormat="1">
      <c r="B163" s="146"/>
      <c r="D163" s="147" t="s">
        <v>191</v>
      </c>
      <c r="E163" s="148" t="s">
        <v>1</v>
      </c>
      <c r="F163" s="149" t="s">
        <v>653</v>
      </c>
      <c r="H163" s="150">
        <v>10.56</v>
      </c>
      <c r="I163" s="151"/>
      <c r="L163" s="146"/>
      <c r="M163" s="152"/>
      <c r="T163" s="153"/>
      <c r="AT163" s="148" t="s">
        <v>191</v>
      </c>
      <c r="AU163" s="148" t="s">
        <v>82</v>
      </c>
      <c r="AV163" s="12" t="s">
        <v>82</v>
      </c>
      <c r="AW163" s="12" t="s">
        <v>29</v>
      </c>
      <c r="AX163" s="12" t="s">
        <v>72</v>
      </c>
      <c r="AY163" s="148" t="s">
        <v>181</v>
      </c>
    </row>
    <row r="164" spans="2:65" s="13" customFormat="1">
      <c r="B164" s="154"/>
      <c r="D164" s="147" t="s">
        <v>191</v>
      </c>
      <c r="E164" s="155" t="s">
        <v>1</v>
      </c>
      <c r="F164" s="156" t="s">
        <v>193</v>
      </c>
      <c r="H164" s="157">
        <v>15.68</v>
      </c>
      <c r="I164" s="158"/>
      <c r="L164" s="154"/>
      <c r="M164" s="159"/>
      <c r="T164" s="160"/>
      <c r="AT164" s="155" t="s">
        <v>191</v>
      </c>
      <c r="AU164" s="155" t="s">
        <v>82</v>
      </c>
      <c r="AV164" s="13" t="s">
        <v>189</v>
      </c>
      <c r="AW164" s="13" t="s">
        <v>29</v>
      </c>
      <c r="AX164" s="13" t="s">
        <v>80</v>
      </c>
      <c r="AY164" s="155" t="s">
        <v>181</v>
      </c>
    </row>
    <row r="165" spans="2:65" s="11" customFormat="1" ht="22.9" customHeight="1">
      <c r="B165" s="120"/>
      <c r="D165" s="121" t="s">
        <v>71</v>
      </c>
      <c r="E165" s="130" t="s">
        <v>232</v>
      </c>
      <c r="F165" s="130" t="s">
        <v>233</v>
      </c>
      <c r="I165" s="123"/>
      <c r="J165" s="131">
        <f>BK165</f>
        <v>0</v>
      </c>
      <c r="L165" s="120"/>
      <c r="M165" s="125"/>
      <c r="P165" s="126">
        <f>SUM(P166:P173)</f>
        <v>0</v>
      </c>
      <c r="R165" s="126">
        <f>SUM(R166:R173)</f>
        <v>0</v>
      </c>
      <c r="T165" s="127">
        <f>SUM(T166:T173)</f>
        <v>0</v>
      </c>
      <c r="AR165" s="121" t="s">
        <v>80</v>
      </c>
      <c r="AT165" s="128" t="s">
        <v>71</v>
      </c>
      <c r="AU165" s="128" t="s">
        <v>80</v>
      </c>
      <c r="AY165" s="121" t="s">
        <v>181</v>
      </c>
      <c r="BK165" s="129">
        <f>SUM(BK166:BK173)</f>
        <v>0</v>
      </c>
    </row>
    <row r="166" spans="2:65" s="1" customFormat="1" ht="24.2" customHeight="1">
      <c r="B166" s="132"/>
      <c r="C166" s="133" t="s">
        <v>116</v>
      </c>
      <c r="D166" s="133" t="s">
        <v>184</v>
      </c>
      <c r="E166" s="134" t="s">
        <v>234</v>
      </c>
      <c r="F166" s="135" t="s">
        <v>235</v>
      </c>
      <c r="G166" s="136" t="s">
        <v>236</v>
      </c>
      <c r="H166" s="137">
        <v>2.3679999999999999</v>
      </c>
      <c r="I166" s="138"/>
      <c r="J166" s="139">
        <f>ROUND(I166*H166,2)</f>
        <v>0</v>
      </c>
      <c r="K166" s="135" t="s">
        <v>188</v>
      </c>
      <c r="L166" s="32"/>
      <c r="M166" s="140" t="s">
        <v>1</v>
      </c>
      <c r="N166" s="141" t="s">
        <v>37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189</v>
      </c>
      <c r="AT166" s="144" t="s">
        <v>184</v>
      </c>
      <c r="AU166" s="144" t="s">
        <v>82</v>
      </c>
      <c r="AY166" s="17" t="s">
        <v>181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80</v>
      </c>
      <c r="BK166" s="145">
        <f>ROUND(I166*H166,2)</f>
        <v>0</v>
      </c>
      <c r="BL166" s="17" t="s">
        <v>189</v>
      </c>
      <c r="BM166" s="144" t="s">
        <v>654</v>
      </c>
    </row>
    <row r="167" spans="2:65" s="1" customFormat="1" ht="21.75" customHeight="1">
      <c r="B167" s="132"/>
      <c r="C167" s="133" t="s">
        <v>119</v>
      </c>
      <c r="D167" s="133" t="s">
        <v>184</v>
      </c>
      <c r="E167" s="134" t="s">
        <v>238</v>
      </c>
      <c r="F167" s="135" t="s">
        <v>239</v>
      </c>
      <c r="G167" s="136" t="s">
        <v>240</v>
      </c>
      <c r="H167" s="137">
        <v>18</v>
      </c>
      <c r="I167" s="138"/>
      <c r="J167" s="139">
        <f>ROUND(I167*H167,2)</f>
        <v>0</v>
      </c>
      <c r="K167" s="135" t="s">
        <v>188</v>
      </c>
      <c r="L167" s="32"/>
      <c r="M167" s="140" t="s">
        <v>1</v>
      </c>
      <c r="N167" s="141" t="s">
        <v>37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189</v>
      </c>
      <c r="AT167" s="144" t="s">
        <v>184</v>
      </c>
      <c r="AU167" s="144" t="s">
        <v>82</v>
      </c>
      <c r="AY167" s="17" t="s">
        <v>181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80</v>
      </c>
      <c r="BK167" s="145">
        <f>ROUND(I167*H167,2)</f>
        <v>0</v>
      </c>
      <c r="BL167" s="17" t="s">
        <v>189</v>
      </c>
      <c r="BM167" s="144" t="s">
        <v>655</v>
      </c>
    </row>
    <row r="168" spans="2:65" s="1" customFormat="1" ht="24.2" customHeight="1">
      <c r="B168" s="132"/>
      <c r="C168" s="133" t="s">
        <v>122</v>
      </c>
      <c r="D168" s="133" t="s">
        <v>184</v>
      </c>
      <c r="E168" s="134" t="s">
        <v>242</v>
      </c>
      <c r="F168" s="135" t="s">
        <v>243</v>
      </c>
      <c r="G168" s="136" t="s">
        <v>240</v>
      </c>
      <c r="H168" s="137">
        <v>180</v>
      </c>
      <c r="I168" s="138"/>
      <c r="J168" s="139">
        <f>ROUND(I168*H168,2)</f>
        <v>0</v>
      </c>
      <c r="K168" s="135" t="s">
        <v>188</v>
      </c>
      <c r="L168" s="32"/>
      <c r="M168" s="140" t="s">
        <v>1</v>
      </c>
      <c r="N168" s="141" t="s">
        <v>37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189</v>
      </c>
      <c r="AT168" s="144" t="s">
        <v>184</v>
      </c>
      <c r="AU168" s="144" t="s">
        <v>82</v>
      </c>
      <c r="AY168" s="17" t="s">
        <v>181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80</v>
      </c>
      <c r="BK168" s="145">
        <f>ROUND(I168*H168,2)</f>
        <v>0</v>
      </c>
      <c r="BL168" s="17" t="s">
        <v>189</v>
      </c>
      <c r="BM168" s="144" t="s">
        <v>656</v>
      </c>
    </row>
    <row r="169" spans="2:65" s="12" customFormat="1">
      <c r="B169" s="146"/>
      <c r="D169" s="147" t="s">
        <v>191</v>
      </c>
      <c r="E169" s="148" t="s">
        <v>1</v>
      </c>
      <c r="F169" s="149" t="s">
        <v>245</v>
      </c>
      <c r="H169" s="150">
        <v>180</v>
      </c>
      <c r="I169" s="151"/>
      <c r="L169" s="146"/>
      <c r="M169" s="152"/>
      <c r="T169" s="153"/>
      <c r="AT169" s="148" t="s">
        <v>191</v>
      </c>
      <c r="AU169" s="148" t="s">
        <v>82</v>
      </c>
      <c r="AV169" s="12" t="s">
        <v>82</v>
      </c>
      <c r="AW169" s="12" t="s">
        <v>29</v>
      </c>
      <c r="AX169" s="12" t="s">
        <v>80</v>
      </c>
      <c r="AY169" s="148" t="s">
        <v>181</v>
      </c>
    </row>
    <row r="170" spans="2:65" s="1" customFormat="1" ht="24.2" customHeight="1">
      <c r="B170" s="132"/>
      <c r="C170" s="133" t="s">
        <v>8</v>
      </c>
      <c r="D170" s="133" t="s">
        <v>184</v>
      </c>
      <c r="E170" s="134" t="s">
        <v>246</v>
      </c>
      <c r="F170" s="135" t="s">
        <v>247</v>
      </c>
      <c r="G170" s="136" t="s">
        <v>236</v>
      </c>
      <c r="H170" s="137">
        <v>2.3679999999999999</v>
      </c>
      <c r="I170" s="138"/>
      <c r="J170" s="139">
        <f>ROUND(I170*H170,2)</f>
        <v>0</v>
      </c>
      <c r="K170" s="135" t="s">
        <v>188</v>
      </c>
      <c r="L170" s="32"/>
      <c r="M170" s="140" t="s">
        <v>1</v>
      </c>
      <c r="N170" s="141" t="s">
        <v>37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189</v>
      </c>
      <c r="AT170" s="144" t="s">
        <v>184</v>
      </c>
      <c r="AU170" s="144" t="s">
        <v>82</v>
      </c>
      <c r="AY170" s="17" t="s">
        <v>181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80</v>
      </c>
      <c r="BK170" s="145">
        <f>ROUND(I170*H170,2)</f>
        <v>0</v>
      </c>
      <c r="BL170" s="17" t="s">
        <v>189</v>
      </c>
      <c r="BM170" s="144" t="s">
        <v>657</v>
      </c>
    </row>
    <row r="171" spans="2:65" s="1" customFormat="1" ht="24.2" customHeight="1">
      <c r="B171" s="132"/>
      <c r="C171" s="133" t="s">
        <v>127</v>
      </c>
      <c r="D171" s="133" t="s">
        <v>184</v>
      </c>
      <c r="E171" s="134" t="s">
        <v>249</v>
      </c>
      <c r="F171" s="135" t="s">
        <v>250</v>
      </c>
      <c r="G171" s="136" t="s">
        <v>236</v>
      </c>
      <c r="H171" s="137">
        <v>44.991999999999997</v>
      </c>
      <c r="I171" s="138"/>
      <c r="J171" s="139">
        <f>ROUND(I171*H171,2)</f>
        <v>0</v>
      </c>
      <c r="K171" s="135" t="s">
        <v>188</v>
      </c>
      <c r="L171" s="32"/>
      <c r="M171" s="140" t="s">
        <v>1</v>
      </c>
      <c r="N171" s="141" t="s">
        <v>37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189</v>
      </c>
      <c r="AT171" s="144" t="s">
        <v>184</v>
      </c>
      <c r="AU171" s="144" t="s">
        <v>82</v>
      </c>
      <c r="AY171" s="17" t="s">
        <v>181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80</v>
      </c>
      <c r="BK171" s="145">
        <f>ROUND(I171*H171,2)</f>
        <v>0</v>
      </c>
      <c r="BL171" s="17" t="s">
        <v>189</v>
      </c>
      <c r="BM171" s="144" t="s">
        <v>658</v>
      </c>
    </row>
    <row r="172" spans="2:65" s="12" customFormat="1">
      <c r="B172" s="146"/>
      <c r="D172" s="147" t="s">
        <v>191</v>
      </c>
      <c r="F172" s="149" t="s">
        <v>659</v>
      </c>
      <c r="H172" s="150">
        <v>44.991999999999997</v>
      </c>
      <c r="I172" s="151"/>
      <c r="L172" s="146"/>
      <c r="M172" s="152"/>
      <c r="T172" s="153"/>
      <c r="AT172" s="148" t="s">
        <v>191</v>
      </c>
      <c r="AU172" s="148" t="s">
        <v>82</v>
      </c>
      <c r="AV172" s="12" t="s">
        <v>82</v>
      </c>
      <c r="AW172" s="12" t="s">
        <v>3</v>
      </c>
      <c r="AX172" s="12" t="s">
        <v>80</v>
      </c>
      <c r="AY172" s="148" t="s">
        <v>181</v>
      </c>
    </row>
    <row r="173" spans="2:65" s="1" customFormat="1" ht="33" customHeight="1">
      <c r="B173" s="132"/>
      <c r="C173" s="133" t="s">
        <v>130</v>
      </c>
      <c r="D173" s="133" t="s">
        <v>184</v>
      </c>
      <c r="E173" s="134" t="s">
        <v>253</v>
      </c>
      <c r="F173" s="135" t="s">
        <v>254</v>
      </c>
      <c r="G173" s="136" t="s">
        <v>236</v>
      </c>
      <c r="H173" s="137">
        <v>2.3679999999999999</v>
      </c>
      <c r="I173" s="138"/>
      <c r="J173" s="139">
        <f>ROUND(I173*H173,2)</f>
        <v>0</v>
      </c>
      <c r="K173" s="135" t="s">
        <v>188</v>
      </c>
      <c r="L173" s="32"/>
      <c r="M173" s="140" t="s">
        <v>1</v>
      </c>
      <c r="N173" s="141" t="s">
        <v>37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189</v>
      </c>
      <c r="AT173" s="144" t="s">
        <v>184</v>
      </c>
      <c r="AU173" s="144" t="s">
        <v>82</v>
      </c>
      <c r="AY173" s="17" t="s">
        <v>181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80</v>
      </c>
      <c r="BK173" s="145">
        <f>ROUND(I173*H173,2)</f>
        <v>0</v>
      </c>
      <c r="BL173" s="17" t="s">
        <v>189</v>
      </c>
      <c r="BM173" s="144" t="s">
        <v>660</v>
      </c>
    </row>
    <row r="174" spans="2:65" s="11" customFormat="1" ht="22.9" customHeight="1">
      <c r="B174" s="120"/>
      <c r="D174" s="121" t="s">
        <v>71</v>
      </c>
      <c r="E174" s="130" t="s">
        <v>256</v>
      </c>
      <c r="F174" s="130" t="s">
        <v>257</v>
      </c>
      <c r="I174" s="123"/>
      <c r="J174" s="131">
        <f>BK174</f>
        <v>0</v>
      </c>
      <c r="L174" s="120"/>
      <c r="M174" s="125"/>
      <c r="P174" s="126">
        <f>P175</f>
        <v>0</v>
      </c>
      <c r="R174" s="126">
        <f>R175</f>
        <v>0</v>
      </c>
      <c r="T174" s="127">
        <f>T175</f>
        <v>0</v>
      </c>
      <c r="AR174" s="121" t="s">
        <v>80</v>
      </c>
      <c r="AT174" s="128" t="s">
        <v>71</v>
      </c>
      <c r="AU174" s="128" t="s">
        <v>80</v>
      </c>
      <c r="AY174" s="121" t="s">
        <v>181</v>
      </c>
      <c r="BK174" s="129">
        <f>BK175</f>
        <v>0</v>
      </c>
    </row>
    <row r="175" spans="2:65" s="1" customFormat="1" ht="21.75" customHeight="1">
      <c r="B175" s="132"/>
      <c r="C175" s="133" t="s">
        <v>265</v>
      </c>
      <c r="D175" s="133" t="s">
        <v>184</v>
      </c>
      <c r="E175" s="134" t="s">
        <v>258</v>
      </c>
      <c r="F175" s="135" t="s">
        <v>259</v>
      </c>
      <c r="G175" s="136" t="s">
        <v>236</v>
      </c>
      <c r="H175" s="137">
        <v>0.309</v>
      </c>
      <c r="I175" s="138"/>
      <c r="J175" s="139">
        <f>ROUND(I175*H175,2)</f>
        <v>0</v>
      </c>
      <c r="K175" s="135" t="s">
        <v>188</v>
      </c>
      <c r="L175" s="32"/>
      <c r="M175" s="140" t="s">
        <v>1</v>
      </c>
      <c r="N175" s="141" t="s">
        <v>37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189</v>
      </c>
      <c r="AT175" s="144" t="s">
        <v>184</v>
      </c>
      <c r="AU175" s="144" t="s">
        <v>82</v>
      </c>
      <c r="AY175" s="17" t="s">
        <v>181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80</v>
      </c>
      <c r="BK175" s="145">
        <f>ROUND(I175*H175,2)</f>
        <v>0</v>
      </c>
      <c r="BL175" s="17" t="s">
        <v>189</v>
      </c>
      <c r="BM175" s="144" t="s">
        <v>661</v>
      </c>
    </row>
    <row r="176" spans="2:65" s="11" customFormat="1" ht="25.9" customHeight="1">
      <c r="B176" s="120"/>
      <c r="D176" s="121" t="s">
        <v>71</v>
      </c>
      <c r="E176" s="122" t="s">
        <v>261</v>
      </c>
      <c r="F176" s="122" t="s">
        <v>262</v>
      </c>
      <c r="I176" s="123"/>
      <c r="J176" s="124">
        <f>BK176</f>
        <v>0</v>
      </c>
      <c r="L176" s="120"/>
      <c r="M176" s="125"/>
      <c r="P176" s="126">
        <f>P177+P186+P189+P191+P195+P206+P212+P217+P226+P240+P243</f>
        <v>0</v>
      </c>
      <c r="R176" s="126">
        <f>R177+R186+R189+R191+R195+R206+R212+R217+R226+R240+R243</f>
        <v>0.94315631999999994</v>
      </c>
      <c r="T176" s="127">
        <f>T177+T186+T189+T191+T195+T206+T212+T217+T226+T240+T243</f>
        <v>0.33353040000000006</v>
      </c>
      <c r="AR176" s="121" t="s">
        <v>82</v>
      </c>
      <c r="AT176" s="128" t="s">
        <v>71</v>
      </c>
      <c r="AU176" s="128" t="s">
        <v>72</v>
      </c>
      <c r="AY176" s="121" t="s">
        <v>181</v>
      </c>
      <c r="BK176" s="129">
        <f>BK177+BK186+BK189+BK191+BK195+BK206+BK212+BK217+BK226+BK240+BK243</f>
        <v>0</v>
      </c>
    </row>
    <row r="177" spans="2:65" s="11" customFormat="1" ht="22.9" customHeight="1">
      <c r="B177" s="120"/>
      <c r="D177" s="121" t="s">
        <v>71</v>
      </c>
      <c r="E177" s="130" t="s">
        <v>263</v>
      </c>
      <c r="F177" s="130" t="s">
        <v>264</v>
      </c>
      <c r="I177" s="123"/>
      <c r="J177" s="131">
        <f>BK177</f>
        <v>0</v>
      </c>
      <c r="L177" s="120"/>
      <c r="M177" s="125"/>
      <c r="P177" s="126">
        <f>SUM(P178:P185)</f>
        <v>0</v>
      </c>
      <c r="R177" s="126">
        <f>SUM(R178:R185)</f>
        <v>0.15264</v>
      </c>
      <c r="T177" s="127">
        <f>SUM(T178:T185)</f>
        <v>0</v>
      </c>
      <c r="AR177" s="121" t="s">
        <v>82</v>
      </c>
      <c r="AT177" s="128" t="s">
        <v>71</v>
      </c>
      <c r="AU177" s="128" t="s">
        <v>80</v>
      </c>
      <c r="AY177" s="121" t="s">
        <v>181</v>
      </c>
      <c r="BK177" s="129">
        <f>SUM(BK178:BK185)</f>
        <v>0</v>
      </c>
    </row>
    <row r="178" spans="2:65" s="1" customFormat="1" ht="24.2" customHeight="1">
      <c r="B178" s="132"/>
      <c r="C178" s="133" t="s">
        <v>271</v>
      </c>
      <c r="D178" s="133" t="s">
        <v>184</v>
      </c>
      <c r="E178" s="134" t="s">
        <v>266</v>
      </c>
      <c r="F178" s="135" t="s">
        <v>267</v>
      </c>
      <c r="G178" s="136" t="s">
        <v>187</v>
      </c>
      <c r="H178" s="137">
        <v>16</v>
      </c>
      <c r="I178" s="138"/>
      <c r="J178" s="139">
        <f>ROUND(I178*H178,2)</f>
        <v>0</v>
      </c>
      <c r="K178" s="135" t="s">
        <v>188</v>
      </c>
      <c r="L178" s="32"/>
      <c r="M178" s="140" t="s">
        <v>1</v>
      </c>
      <c r="N178" s="141" t="s">
        <v>37</v>
      </c>
      <c r="P178" s="142">
        <f>O178*H178</f>
        <v>0</v>
      </c>
      <c r="Q178" s="142">
        <v>2.9999999999999997E-4</v>
      </c>
      <c r="R178" s="142">
        <f>Q178*H178</f>
        <v>4.7999999999999996E-3</v>
      </c>
      <c r="S178" s="142">
        <v>0</v>
      </c>
      <c r="T178" s="143">
        <f>S178*H178</f>
        <v>0</v>
      </c>
      <c r="AR178" s="144" t="s">
        <v>127</v>
      </c>
      <c r="AT178" s="144" t="s">
        <v>184</v>
      </c>
      <c r="AU178" s="144" t="s">
        <v>82</v>
      </c>
      <c r="AY178" s="17" t="s">
        <v>181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127</v>
      </c>
      <c r="BM178" s="144" t="s">
        <v>662</v>
      </c>
    </row>
    <row r="179" spans="2:65" s="1" customFormat="1" ht="24.2" customHeight="1">
      <c r="B179" s="132"/>
      <c r="C179" s="170" t="s">
        <v>278</v>
      </c>
      <c r="D179" s="170" t="s">
        <v>272</v>
      </c>
      <c r="E179" s="171" t="s">
        <v>273</v>
      </c>
      <c r="F179" s="172" t="s">
        <v>274</v>
      </c>
      <c r="G179" s="173" t="s">
        <v>187</v>
      </c>
      <c r="H179" s="174">
        <v>17.600000000000001</v>
      </c>
      <c r="I179" s="175"/>
      <c r="J179" s="176">
        <f>ROUND(I179*H179,2)</f>
        <v>0</v>
      </c>
      <c r="K179" s="172" t="s">
        <v>188</v>
      </c>
      <c r="L179" s="177"/>
      <c r="M179" s="178" t="s">
        <v>1</v>
      </c>
      <c r="N179" s="179" t="s">
        <v>37</v>
      </c>
      <c r="P179" s="142">
        <f>O179*H179</f>
        <v>0</v>
      </c>
      <c r="Q179" s="142">
        <v>4.1999999999999997E-3</v>
      </c>
      <c r="R179" s="142">
        <f>Q179*H179</f>
        <v>7.392E-2</v>
      </c>
      <c r="S179" s="142">
        <v>0</v>
      </c>
      <c r="T179" s="143">
        <f>S179*H179</f>
        <v>0</v>
      </c>
      <c r="AR179" s="144" t="s">
        <v>275</v>
      </c>
      <c r="AT179" s="144" t="s">
        <v>272</v>
      </c>
      <c r="AU179" s="144" t="s">
        <v>82</v>
      </c>
      <c r="AY179" s="17" t="s">
        <v>181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80</v>
      </c>
      <c r="BK179" s="145">
        <f>ROUND(I179*H179,2)</f>
        <v>0</v>
      </c>
      <c r="BL179" s="17" t="s">
        <v>127</v>
      </c>
      <c r="BM179" s="144" t="s">
        <v>663</v>
      </c>
    </row>
    <row r="180" spans="2:65" s="12" customFormat="1">
      <c r="B180" s="146"/>
      <c r="D180" s="147" t="s">
        <v>191</v>
      </c>
      <c r="F180" s="149" t="s">
        <v>664</v>
      </c>
      <c r="H180" s="150">
        <v>17.600000000000001</v>
      </c>
      <c r="I180" s="151"/>
      <c r="L180" s="146"/>
      <c r="M180" s="152"/>
      <c r="T180" s="153"/>
      <c r="AT180" s="148" t="s">
        <v>191</v>
      </c>
      <c r="AU180" s="148" t="s">
        <v>82</v>
      </c>
      <c r="AV180" s="12" t="s">
        <v>82</v>
      </c>
      <c r="AW180" s="12" t="s">
        <v>3</v>
      </c>
      <c r="AX180" s="12" t="s">
        <v>80</v>
      </c>
      <c r="AY180" s="148" t="s">
        <v>181</v>
      </c>
    </row>
    <row r="181" spans="2:65" s="1" customFormat="1" ht="24.2" customHeight="1">
      <c r="B181" s="132"/>
      <c r="C181" s="133" t="s">
        <v>7</v>
      </c>
      <c r="D181" s="133" t="s">
        <v>184</v>
      </c>
      <c r="E181" s="134" t="s">
        <v>279</v>
      </c>
      <c r="F181" s="135" t="s">
        <v>280</v>
      </c>
      <c r="G181" s="136" t="s">
        <v>187</v>
      </c>
      <c r="H181" s="137">
        <v>16</v>
      </c>
      <c r="I181" s="138"/>
      <c r="J181" s="139">
        <f>ROUND(I181*H181,2)</f>
        <v>0</v>
      </c>
      <c r="K181" s="135" t="s">
        <v>188</v>
      </c>
      <c r="L181" s="32"/>
      <c r="M181" s="140" t="s">
        <v>1</v>
      </c>
      <c r="N181" s="141" t="s">
        <v>37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127</v>
      </c>
      <c r="AT181" s="144" t="s">
        <v>184</v>
      </c>
      <c r="AU181" s="144" t="s">
        <v>82</v>
      </c>
      <c r="AY181" s="17" t="s">
        <v>181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80</v>
      </c>
      <c r="BK181" s="145">
        <f>ROUND(I181*H181,2)</f>
        <v>0</v>
      </c>
      <c r="BL181" s="17" t="s">
        <v>127</v>
      </c>
      <c r="BM181" s="144" t="s">
        <v>665</v>
      </c>
    </row>
    <row r="182" spans="2:65" s="1" customFormat="1" ht="24.2" customHeight="1">
      <c r="B182" s="132"/>
      <c r="C182" s="170" t="s">
        <v>284</v>
      </c>
      <c r="D182" s="170" t="s">
        <v>272</v>
      </c>
      <c r="E182" s="171" t="s">
        <v>273</v>
      </c>
      <c r="F182" s="172" t="s">
        <v>274</v>
      </c>
      <c r="G182" s="173" t="s">
        <v>187</v>
      </c>
      <c r="H182" s="174">
        <v>17.600000000000001</v>
      </c>
      <c r="I182" s="175"/>
      <c r="J182" s="176">
        <f>ROUND(I182*H182,2)</f>
        <v>0</v>
      </c>
      <c r="K182" s="172" t="s">
        <v>188</v>
      </c>
      <c r="L182" s="177"/>
      <c r="M182" s="178" t="s">
        <v>1</v>
      </c>
      <c r="N182" s="179" t="s">
        <v>37</v>
      </c>
      <c r="P182" s="142">
        <f>O182*H182</f>
        <v>0</v>
      </c>
      <c r="Q182" s="142">
        <v>4.1999999999999997E-3</v>
      </c>
      <c r="R182" s="142">
        <f>Q182*H182</f>
        <v>7.392E-2</v>
      </c>
      <c r="S182" s="142">
        <v>0</v>
      </c>
      <c r="T182" s="143">
        <f>S182*H182</f>
        <v>0</v>
      </c>
      <c r="AR182" s="144" t="s">
        <v>275</v>
      </c>
      <c r="AT182" s="144" t="s">
        <v>272</v>
      </c>
      <c r="AU182" s="144" t="s">
        <v>82</v>
      </c>
      <c r="AY182" s="17" t="s">
        <v>181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80</v>
      </c>
      <c r="BK182" s="145">
        <f>ROUND(I182*H182,2)</f>
        <v>0</v>
      </c>
      <c r="BL182" s="17" t="s">
        <v>127</v>
      </c>
      <c r="BM182" s="144" t="s">
        <v>666</v>
      </c>
    </row>
    <row r="183" spans="2:65" s="12" customFormat="1">
      <c r="B183" s="146"/>
      <c r="D183" s="147" t="s">
        <v>191</v>
      </c>
      <c r="F183" s="149" t="s">
        <v>664</v>
      </c>
      <c r="H183" s="150">
        <v>17.600000000000001</v>
      </c>
      <c r="I183" s="151"/>
      <c r="L183" s="146"/>
      <c r="M183" s="152"/>
      <c r="T183" s="153"/>
      <c r="AT183" s="148" t="s">
        <v>191</v>
      </c>
      <c r="AU183" s="148" t="s">
        <v>82</v>
      </c>
      <c r="AV183" s="12" t="s">
        <v>82</v>
      </c>
      <c r="AW183" s="12" t="s">
        <v>3</v>
      </c>
      <c r="AX183" s="12" t="s">
        <v>80</v>
      </c>
      <c r="AY183" s="148" t="s">
        <v>181</v>
      </c>
    </row>
    <row r="184" spans="2:65" s="1" customFormat="1" ht="24.2" customHeight="1">
      <c r="B184" s="132"/>
      <c r="C184" s="133" t="s">
        <v>288</v>
      </c>
      <c r="D184" s="133" t="s">
        <v>184</v>
      </c>
      <c r="E184" s="134" t="s">
        <v>285</v>
      </c>
      <c r="F184" s="135" t="s">
        <v>286</v>
      </c>
      <c r="G184" s="136" t="s">
        <v>236</v>
      </c>
      <c r="H184" s="137">
        <v>0.153</v>
      </c>
      <c r="I184" s="138"/>
      <c r="J184" s="139">
        <f>ROUND(I184*H184,2)</f>
        <v>0</v>
      </c>
      <c r="K184" s="135" t="s">
        <v>188</v>
      </c>
      <c r="L184" s="32"/>
      <c r="M184" s="140" t="s">
        <v>1</v>
      </c>
      <c r="N184" s="141" t="s">
        <v>37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127</v>
      </c>
      <c r="AT184" s="144" t="s">
        <v>184</v>
      </c>
      <c r="AU184" s="144" t="s">
        <v>82</v>
      </c>
      <c r="AY184" s="17" t="s">
        <v>181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80</v>
      </c>
      <c r="BK184" s="145">
        <f>ROUND(I184*H184,2)</f>
        <v>0</v>
      </c>
      <c r="BL184" s="17" t="s">
        <v>127</v>
      </c>
      <c r="BM184" s="144" t="s">
        <v>667</v>
      </c>
    </row>
    <row r="185" spans="2:65" s="1" customFormat="1" ht="24.2" customHeight="1">
      <c r="B185" s="132"/>
      <c r="C185" s="133" t="s">
        <v>294</v>
      </c>
      <c r="D185" s="133" t="s">
        <v>184</v>
      </c>
      <c r="E185" s="134" t="s">
        <v>289</v>
      </c>
      <c r="F185" s="135" t="s">
        <v>290</v>
      </c>
      <c r="G185" s="136" t="s">
        <v>236</v>
      </c>
      <c r="H185" s="137">
        <v>0.153</v>
      </c>
      <c r="I185" s="138"/>
      <c r="J185" s="139">
        <f>ROUND(I185*H185,2)</f>
        <v>0</v>
      </c>
      <c r="K185" s="135" t="s">
        <v>188</v>
      </c>
      <c r="L185" s="32"/>
      <c r="M185" s="140" t="s">
        <v>1</v>
      </c>
      <c r="N185" s="141" t="s">
        <v>37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127</v>
      </c>
      <c r="AT185" s="144" t="s">
        <v>184</v>
      </c>
      <c r="AU185" s="144" t="s">
        <v>82</v>
      </c>
      <c r="AY185" s="17" t="s">
        <v>181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80</v>
      </c>
      <c r="BK185" s="145">
        <f>ROUND(I185*H185,2)</f>
        <v>0</v>
      </c>
      <c r="BL185" s="17" t="s">
        <v>127</v>
      </c>
      <c r="BM185" s="144" t="s">
        <v>668</v>
      </c>
    </row>
    <row r="186" spans="2:65" s="11" customFormat="1" ht="22.9" customHeight="1">
      <c r="B186" s="120"/>
      <c r="D186" s="121" t="s">
        <v>71</v>
      </c>
      <c r="E186" s="130" t="s">
        <v>312</v>
      </c>
      <c r="F186" s="130" t="s">
        <v>313</v>
      </c>
      <c r="I186" s="123"/>
      <c r="J186" s="131">
        <f>BK186</f>
        <v>0</v>
      </c>
      <c r="L186" s="120"/>
      <c r="M186" s="125"/>
      <c r="P186" s="126">
        <f>SUM(P187:P188)</f>
        <v>0</v>
      </c>
      <c r="R186" s="126">
        <f>SUM(R187:R188)</f>
        <v>3.6339999999999997E-2</v>
      </c>
      <c r="T186" s="127">
        <f>SUM(T187:T188)</f>
        <v>0</v>
      </c>
      <c r="AR186" s="121" t="s">
        <v>82</v>
      </c>
      <c r="AT186" s="128" t="s">
        <v>71</v>
      </c>
      <c r="AU186" s="128" t="s">
        <v>80</v>
      </c>
      <c r="AY186" s="121" t="s">
        <v>181</v>
      </c>
      <c r="BK186" s="129">
        <f>SUM(BK187:BK188)</f>
        <v>0</v>
      </c>
    </row>
    <row r="187" spans="2:65" s="1" customFormat="1" ht="24.2" customHeight="1">
      <c r="B187" s="132"/>
      <c r="C187" s="133" t="s">
        <v>302</v>
      </c>
      <c r="D187" s="133" t="s">
        <v>184</v>
      </c>
      <c r="E187" s="134" t="s">
        <v>315</v>
      </c>
      <c r="F187" s="135" t="s">
        <v>316</v>
      </c>
      <c r="G187" s="136" t="s">
        <v>356</v>
      </c>
      <c r="H187" s="137">
        <v>1</v>
      </c>
      <c r="I187" s="138"/>
      <c r="J187" s="139">
        <f>ROUND(I187*H187,2)</f>
        <v>0</v>
      </c>
      <c r="K187" s="135" t="s">
        <v>1</v>
      </c>
      <c r="L187" s="32"/>
      <c r="M187" s="140" t="s">
        <v>1</v>
      </c>
      <c r="N187" s="141" t="s">
        <v>37</v>
      </c>
      <c r="P187" s="142">
        <f>O187*H187</f>
        <v>0</v>
      </c>
      <c r="Q187" s="142">
        <v>1.8169999999999999E-2</v>
      </c>
      <c r="R187" s="142">
        <f>Q187*H187</f>
        <v>1.8169999999999999E-2</v>
      </c>
      <c r="S187" s="142">
        <v>0</v>
      </c>
      <c r="T187" s="143">
        <f>S187*H187</f>
        <v>0</v>
      </c>
      <c r="AR187" s="144" t="s">
        <v>127</v>
      </c>
      <c r="AT187" s="144" t="s">
        <v>184</v>
      </c>
      <c r="AU187" s="144" t="s">
        <v>82</v>
      </c>
      <c r="AY187" s="17" t="s">
        <v>181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80</v>
      </c>
      <c r="BK187" s="145">
        <f>ROUND(I187*H187,2)</f>
        <v>0</v>
      </c>
      <c r="BL187" s="17" t="s">
        <v>127</v>
      </c>
      <c r="BM187" s="144" t="s">
        <v>669</v>
      </c>
    </row>
    <row r="188" spans="2:65" s="1" customFormat="1" ht="16.5" customHeight="1">
      <c r="B188" s="132"/>
      <c r="C188" s="133" t="s">
        <v>308</v>
      </c>
      <c r="D188" s="133" t="s">
        <v>184</v>
      </c>
      <c r="E188" s="134" t="s">
        <v>319</v>
      </c>
      <c r="F188" s="135" t="s">
        <v>320</v>
      </c>
      <c r="G188" s="136" t="s">
        <v>356</v>
      </c>
      <c r="H188" s="137">
        <v>1</v>
      </c>
      <c r="I188" s="138"/>
      <c r="J188" s="139">
        <f>ROUND(I188*H188,2)</f>
        <v>0</v>
      </c>
      <c r="K188" s="135" t="s">
        <v>1</v>
      </c>
      <c r="L188" s="32"/>
      <c r="M188" s="140" t="s">
        <v>1</v>
      </c>
      <c r="N188" s="141" t="s">
        <v>37</v>
      </c>
      <c r="P188" s="142">
        <f>O188*H188</f>
        <v>0</v>
      </c>
      <c r="Q188" s="142">
        <v>1.8169999999999999E-2</v>
      </c>
      <c r="R188" s="142">
        <f>Q188*H188</f>
        <v>1.8169999999999999E-2</v>
      </c>
      <c r="S188" s="142">
        <v>0</v>
      </c>
      <c r="T188" s="143">
        <f>S188*H188</f>
        <v>0</v>
      </c>
      <c r="AR188" s="144" t="s">
        <v>127</v>
      </c>
      <c r="AT188" s="144" t="s">
        <v>184</v>
      </c>
      <c r="AU188" s="144" t="s">
        <v>82</v>
      </c>
      <c r="AY188" s="17" t="s">
        <v>181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80</v>
      </c>
      <c r="BK188" s="145">
        <f>ROUND(I188*H188,2)</f>
        <v>0</v>
      </c>
      <c r="BL188" s="17" t="s">
        <v>127</v>
      </c>
      <c r="BM188" s="144" t="s">
        <v>670</v>
      </c>
    </row>
    <row r="189" spans="2:65" s="11" customFormat="1" ht="22.9" customHeight="1">
      <c r="B189" s="120"/>
      <c r="D189" s="121" t="s">
        <v>71</v>
      </c>
      <c r="E189" s="130" t="s">
        <v>322</v>
      </c>
      <c r="F189" s="130" t="s">
        <v>323</v>
      </c>
      <c r="I189" s="123"/>
      <c r="J189" s="131">
        <f>BK189</f>
        <v>0</v>
      </c>
      <c r="L189" s="120"/>
      <c r="M189" s="125"/>
      <c r="P189" s="126">
        <f>P190</f>
        <v>0</v>
      </c>
      <c r="R189" s="126">
        <f>R190</f>
        <v>1.8169999999999999E-2</v>
      </c>
      <c r="T189" s="127">
        <f>T190</f>
        <v>0</v>
      </c>
      <c r="AR189" s="121" t="s">
        <v>82</v>
      </c>
      <c r="AT189" s="128" t="s">
        <v>71</v>
      </c>
      <c r="AU189" s="128" t="s">
        <v>80</v>
      </c>
      <c r="AY189" s="121" t="s">
        <v>181</v>
      </c>
      <c r="BK189" s="129">
        <f>BK190</f>
        <v>0</v>
      </c>
    </row>
    <row r="190" spans="2:65" s="1" customFormat="1" ht="37.9" customHeight="1">
      <c r="B190" s="132"/>
      <c r="C190" s="133" t="s">
        <v>314</v>
      </c>
      <c r="D190" s="133" t="s">
        <v>184</v>
      </c>
      <c r="E190" s="134" t="s">
        <v>325</v>
      </c>
      <c r="F190" s="135" t="s">
        <v>326</v>
      </c>
      <c r="G190" s="136" t="s">
        <v>297</v>
      </c>
      <c r="H190" s="137">
        <v>1</v>
      </c>
      <c r="I190" s="138"/>
      <c r="J190" s="139">
        <f>ROUND(I190*H190,2)</f>
        <v>0</v>
      </c>
      <c r="K190" s="135" t="s">
        <v>1</v>
      </c>
      <c r="L190" s="32"/>
      <c r="M190" s="140" t="s">
        <v>1</v>
      </c>
      <c r="N190" s="141" t="s">
        <v>37</v>
      </c>
      <c r="P190" s="142">
        <f>O190*H190</f>
        <v>0</v>
      </c>
      <c r="Q190" s="142">
        <v>1.8169999999999999E-2</v>
      </c>
      <c r="R190" s="142">
        <f>Q190*H190</f>
        <v>1.8169999999999999E-2</v>
      </c>
      <c r="S190" s="142">
        <v>0</v>
      </c>
      <c r="T190" s="143">
        <f>S190*H190</f>
        <v>0</v>
      </c>
      <c r="AR190" s="144" t="s">
        <v>127</v>
      </c>
      <c r="AT190" s="144" t="s">
        <v>184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671</v>
      </c>
    </row>
    <row r="191" spans="2:65" s="11" customFormat="1" ht="22.9" customHeight="1">
      <c r="B191" s="120"/>
      <c r="D191" s="121" t="s">
        <v>71</v>
      </c>
      <c r="E191" s="130" t="s">
        <v>328</v>
      </c>
      <c r="F191" s="130" t="s">
        <v>329</v>
      </c>
      <c r="I191" s="123"/>
      <c r="J191" s="131">
        <f>BK191</f>
        <v>0</v>
      </c>
      <c r="L191" s="120"/>
      <c r="M191" s="125"/>
      <c r="P191" s="126">
        <f>SUM(P192:P194)</f>
        <v>0</v>
      </c>
      <c r="R191" s="126">
        <f>SUM(R192:R194)</f>
        <v>0.12148500000000001</v>
      </c>
      <c r="T191" s="127">
        <f>SUM(T192:T194)</f>
        <v>0</v>
      </c>
      <c r="AR191" s="121" t="s">
        <v>82</v>
      </c>
      <c r="AT191" s="128" t="s">
        <v>71</v>
      </c>
      <c r="AU191" s="128" t="s">
        <v>80</v>
      </c>
      <c r="AY191" s="121" t="s">
        <v>181</v>
      </c>
      <c r="BK191" s="129">
        <f>SUM(BK192:BK194)</f>
        <v>0</v>
      </c>
    </row>
    <row r="192" spans="2:65" s="1" customFormat="1" ht="24.2" customHeight="1">
      <c r="B192" s="132"/>
      <c r="C192" s="133" t="s">
        <v>318</v>
      </c>
      <c r="D192" s="133" t="s">
        <v>184</v>
      </c>
      <c r="E192" s="134" t="s">
        <v>331</v>
      </c>
      <c r="F192" s="135" t="s">
        <v>332</v>
      </c>
      <c r="G192" s="136" t="s">
        <v>187</v>
      </c>
      <c r="H192" s="137">
        <v>16</v>
      </c>
      <c r="I192" s="138"/>
      <c r="J192" s="139">
        <f>ROUND(I192*H192,2)</f>
        <v>0</v>
      </c>
      <c r="K192" s="135" t="s">
        <v>1</v>
      </c>
      <c r="L192" s="32"/>
      <c r="M192" s="140" t="s">
        <v>1</v>
      </c>
      <c r="N192" s="141" t="s">
        <v>37</v>
      </c>
      <c r="P192" s="142">
        <f>O192*H192</f>
        <v>0</v>
      </c>
      <c r="Q192" s="142">
        <v>2.6700000000000001E-3</v>
      </c>
      <c r="R192" s="142">
        <f>Q192*H192</f>
        <v>4.2720000000000001E-2</v>
      </c>
      <c r="S192" s="142">
        <v>0</v>
      </c>
      <c r="T192" s="143">
        <f>S192*H192</f>
        <v>0</v>
      </c>
      <c r="AR192" s="144" t="s">
        <v>127</v>
      </c>
      <c r="AT192" s="144" t="s">
        <v>184</v>
      </c>
      <c r="AU192" s="144" t="s">
        <v>82</v>
      </c>
      <c r="AY192" s="17" t="s">
        <v>181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80</v>
      </c>
      <c r="BK192" s="145">
        <f>ROUND(I192*H192,2)</f>
        <v>0</v>
      </c>
      <c r="BL192" s="17" t="s">
        <v>127</v>
      </c>
      <c r="BM192" s="144" t="s">
        <v>672</v>
      </c>
    </row>
    <row r="193" spans="2:65" s="1" customFormat="1" ht="24.2" customHeight="1">
      <c r="B193" s="132"/>
      <c r="C193" s="133" t="s">
        <v>324</v>
      </c>
      <c r="D193" s="133" t="s">
        <v>184</v>
      </c>
      <c r="E193" s="134" t="s">
        <v>335</v>
      </c>
      <c r="F193" s="135" t="s">
        <v>336</v>
      </c>
      <c r="G193" s="136" t="s">
        <v>187</v>
      </c>
      <c r="H193" s="137">
        <v>16</v>
      </c>
      <c r="I193" s="138"/>
      <c r="J193" s="139">
        <f>ROUND(I193*H193,2)</f>
        <v>0</v>
      </c>
      <c r="K193" s="135" t="s">
        <v>1</v>
      </c>
      <c r="L193" s="32"/>
      <c r="M193" s="140" t="s">
        <v>1</v>
      </c>
      <c r="N193" s="141" t="s">
        <v>37</v>
      </c>
      <c r="P193" s="142">
        <f>O193*H193</f>
        <v>0</v>
      </c>
      <c r="Q193" s="142">
        <v>2.6700000000000001E-3</v>
      </c>
      <c r="R193" s="142">
        <f>Q193*H193</f>
        <v>4.2720000000000001E-2</v>
      </c>
      <c r="S193" s="142">
        <v>0</v>
      </c>
      <c r="T193" s="143">
        <f>S193*H193</f>
        <v>0</v>
      </c>
      <c r="AR193" s="144" t="s">
        <v>127</v>
      </c>
      <c r="AT193" s="144" t="s">
        <v>184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673</v>
      </c>
    </row>
    <row r="194" spans="2:65" s="1" customFormat="1" ht="24.2" customHeight="1">
      <c r="B194" s="132"/>
      <c r="C194" s="133" t="s">
        <v>330</v>
      </c>
      <c r="D194" s="133" t="s">
        <v>184</v>
      </c>
      <c r="E194" s="134" t="s">
        <v>338</v>
      </c>
      <c r="F194" s="135" t="s">
        <v>339</v>
      </c>
      <c r="G194" s="136" t="s">
        <v>187</v>
      </c>
      <c r="H194" s="137">
        <v>13.5</v>
      </c>
      <c r="I194" s="138"/>
      <c r="J194" s="139">
        <f>ROUND(I194*H194,2)</f>
        <v>0</v>
      </c>
      <c r="K194" s="135" t="s">
        <v>1</v>
      </c>
      <c r="L194" s="32"/>
      <c r="M194" s="140" t="s">
        <v>1</v>
      </c>
      <c r="N194" s="141" t="s">
        <v>37</v>
      </c>
      <c r="P194" s="142">
        <f>O194*H194</f>
        <v>0</v>
      </c>
      <c r="Q194" s="142">
        <v>2.6700000000000001E-3</v>
      </c>
      <c r="R194" s="142">
        <f>Q194*H194</f>
        <v>3.6045000000000001E-2</v>
      </c>
      <c r="S194" s="142">
        <v>0</v>
      </c>
      <c r="T194" s="143">
        <f>S194*H194</f>
        <v>0</v>
      </c>
      <c r="AR194" s="144" t="s">
        <v>127</v>
      </c>
      <c r="AT194" s="144" t="s">
        <v>184</v>
      </c>
      <c r="AU194" s="144" t="s">
        <v>82</v>
      </c>
      <c r="AY194" s="17" t="s">
        <v>181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80</v>
      </c>
      <c r="BK194" s="145">
        <f>ROUND(I194*H194,2)</f>
        <v>0</v>
      </c>
      <c r="BL194" s="17" t="s">
        <v>127</v>
      </c>
      <c r="BM194" s="144" t="s">
        <v>674</v>
      </c>
    </row>
    <row r="195" spans="2:65" s="11" customFormat="1" ht="22.9" customHeight="1">
      <c r="B195" s="120"/>
      <c r="D195" s="121" t="s">
        <v>71</v>
      </c>
      <c r="E195" s="130" t="s">
        <v>341</v>
      </c>
      <c r="F195" s="130" t="s">
        <v>342</v>
      </c>
      <c r="I195" s="123"/>
      <c r="J195" s="131">
        <f>BK195</f>
        <v>0</v>
      </c>
      <c r="L195" s="120"/>
      <c r="M195" s="125"/>
      <c r="P195" s="126">
        <f>SUM(P196:P205)</f>
        <v>0</v>
      </c>
      <c r="R195" s="126">
        <f>SUM(R196:R205)</f>
        <v>0.48958559999999995</v>
      </c>
      <c r="T195" s="127">
        <f>SUM(T196:T205)</f>
        <v>0</v>
      </c>
      <c r="AR195" s="121" t="s">
        <v>82</v>
      </c>
      <c r="AT195" s="128" t="s">
        <v>71</v>
      </c>
      <c r="AU195" s="128" t="s">
        <v>80</v>
      </c>
      <c r="AY195" s="121" t="s">
        <v>181</v>
      </c>
      <c r="BK195" s="129">
        <f>SUM(BK196:BK205)</f>
        <v>0</v>
      </c>
    </row>
    <row r="196" spans="2:65" s="1" customFormat="1" ht="24.2" customHeight="1">
      <c r="B196" s="132"/>
      <c r="C196" s="133" t="s">
        <v>334</v>
      </c>
      <c r="D196" s="133" t="s">
        <v>184</v>
      </c>
      <c r="E196" s="134" t="s">
        <v>675</v>
      </c>
      <c r="F196" s="135" t="s">
        <v>676</v>
      </c>
      <c r="G196" s="136" t="s">
        <v>187</v>
      </c>
      <c r="H196" s="137">
        <v>15.68</v>
      </c>
      <c r="I196" s="138"/>
      <c r="J196" s="139">
        <f>ROUND(I196*H196,2)</f>
        <v>0</v>
      </c>
      <c r="K196" s="135" t="s">
        <v>188</v>
      </c>
      <c r="L196" s="32"/>
      <c r="M196" s="140" t="s">
        <v>1</v>
      </c>
      <c r="N196" s="141" t="s">
        <v>37</v>
      </c>
      <c r="P196" s="142">
        <f>O196*H196</f>
        <v>0</v>
      </c>
      <c r="Q196" s="142">
        <v>2.487E-2</v>
      </c>
      <c r="R196" s="142">
        <f>Q196*H196</f>
        <v>0.38996159999999996</v>
      </c>
      <c r="S196" s="142">
        <v>0</v>
      </c>
      <c r="T196" s="143">
        <f>S196*H196</f>
        <v>0</v>
      </c>
      <c r="AR196" s="144" t="s">
        <v>127</v>
      </c>
      <c r="AT196" s="144" t="s">
        <v>184</v>
      </c>
      <c r="AU196" s="144" t="s">
        <v>82</v>
      </c>
      <c r="AY196" s="17" t="s">
        <v>181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80</v>
      </c>
      <c r="BK196" s="145">
        <f>ROUND(I196*H196,2)</f>
        <v>0</v>
      </c>
      <c r="BL196" s="17" t="s">
        <v>127</v>
      </c>
      <c r="BM196" s="144" t="s">
        <v>677</v>
      </c>
    </row>
    <row r="197" spans="2:65" s="1" customFormat="1" ht="24.2" customHeight="1">
      <c r="B197" s="132"/>
      <c r="C197" s="133" t="s">
        <v>275</v>
      </c>
      <c r="D197" s="133" t="s">
        <v>184</v>
      </c>
      <c r="E197" s="134" t="s">
        <v>363</v>
      </c>
      <c r="F197" s="135" t="s">
        <v>364</v>
      </c>
      <c r="G197" s="136" t="s">
        <v>240</v>
      </c>
      <c r="H197" s="137">
        <v>3.2</v>
      </c>
      <c r="I197" s="138"/>
      <c r="J197" s="139">
        <f>ROUND(I197*H197,2)</f>
        <v>0</v>
      </c>
      <c r="K197" s="135" t="s">
        <v>188</v>
      </c>
      <c r="L197" s="32"/>
      <c r="M197" s="140" t="s">
        <v>1</v>
      </c>
      <c r="N197" s="141" t="s">
        <v>37</v>
      </c>
      <c r="P197" s="142">
        <f>O197*H197</f>
        <v>0</v>
      </c>
      <c r="Q197" s="142">
        <v>1.9359999999999999E-2</v>
      </c>
      <c r="R197" s="142">
        <f>Q197*H197</f>
        <v>6.1952E-2</v>
      </c>
      <c r="S197" s="142">
        <v>0</v>
      </c>
      <c r="T197" s="143">
        <f>S197*H197</f>
        <v>0</v>
      </c>
      <c r="AR197" s="144" t="s">
        <v>127</v>
      </c>
      <c r="AT197" s="144" t="s">
        <v>184</v>
      </c>
      <c r="AU197" s="144" t="s">
        <v>82</v>
      </c>
      <c r="AY197" s="17" t="s">
        <v>181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80</v>
      </c>
      <c r="BK197" s="145">
        <f>ROUND(I197*H197,2)</f>
        <v>0</v>
      </c>
      <c r="BL197" s="17" t="s">
        <v>127</v>
      </c>
      <c r="BM197" s="144" t="s">
        <v>678</v>
      </c>
    </row>
    <row r="198" spans="2:65" s="14" customFormat="1">
      <c r="B198" s="164"/>
      <c r="D198" s="147" t="s">
        <v>191</v>
      </c>
      <c r="E198" s="165" t="s">
        <v>1</v>
      </c>
      <c r="F198" s="166" t="s">
        <v>366</v>
      </c>
      <c r="H198" s="165" t="s">
        <v>1</v>
      </c>
      <c r="I198" s="167"/>
      <c r="L198" s="164"/>
      <c r="M198" s="168"/>
      <c r="T198" s="169"/>
      <c r="AT198" s="165" t="s">
        <v>191</v>
      </c>
      <c r="AU198" s="165" t="s">
        <v>82</v>
      </c>
      <c r="AV198" s="14" t="s">
        <v>80</v>
      </c>
      <c r="AW198" s="14" t="s">
        <v>29</v>
      </c>
      <c r="AX198" s="14" t="s">
        <v>72</v>
      </c>
      <c r="AY198" s="165" t="s">
        <v>181</v>
      </c>
    </row>
    <row r="199" spans="2:65" s="12" customFormat="1">
      <c r="B199" s="146"/>
      <c r="D199" s="147" t="s">
        <v>191</v>
      </c>
      <c r="E199" s="148" t="s">
        <v>1</v>
      </c>
      <c r="F199" s="149" t="s">
        <v>367</v>
      </c>
      <c r="H199" s="150">
        <v>3.2</v>
      </c>
      <c r="I199" s="151"/>
      <c r="L199" s="146"/>
      <c r="M199" s="152"/>
      <c r="T199" s="153"/>
      <c r="AT199" s="148" t="s">
        <v>191</v>
      </c>
      <c r="AU199" s="148" t="s">
        <v>82</v>
      </c>
      <c r="AV199" s="12" t="s">
        <v>82</v>
      </c>
      <c r="AW199" s="12" t="s">
        <v>29</v>
      </c>
      <c r="AX199" s="12" t="s">
        <v>80</v>
      </c>
      <c r="AY199" s="148" t="s">
        <v>181</v>
      </c>
    </row>
    <row r="200" spans="2:65" s="1" customFormat="1" ht="21.75" customHeight="1">
      <c r="B200" s="132"/>
      <c r="C200" s="133" t="s">
        <v>343</v>
      </c>
      <c r="D200" s="133" t="s">
        <v>184</v>
      </c>
      <c r="E200" s="134" t="s">
        <v>369</v>
      </c>
      <c r="F200" s="135" t="s">
        <v>370</v>
      </c>
      <c r="G200" s="136" t="s">
        <v>240</v>
      </c>
      <c r="H200" s="137">
        <v>6.8</v>
      </c>
      <c r="I200" s="138"/>
      <c r="J200" s="139">
        <f>ROUND(I200*H200,2)</f>
        <v>0</v>
      </c>
      <c r="K200" s="135" t="s">
        <v>188</v>
      </c>
      <c r="L200" s="32"/>
      <c r="M200" s="140" t="s">
        <v>1</v>
      </c>
      <c r="N200" s="141" t="s">
        <v>37</v>
      </c>
      <c r="P200" s="142">
        <f>O200*H200</f>
        <v>0</v>
      </c>
      <c r="Q200" s="142">
        <v>5.5399999999999998E-3</v>
      </c>
      <c r="R200" s="142">
        <f>Q200*H200</f>
        <v>3.7671999999999997E-2</v>
      </c>
      <c r="S200" s="142">
        <v>0</v>
      </c>
      <c r="T200" s="143">
        <f>S200*H200</f>
        <v>0</v>
      </c>
      <c r="AR200" s="144" t="s">
        <v>127</v>
      </c>
      <c r="AT200" s="144" t="s">
        <v>184</v>
      </c>
      <c r="AU200" s="144" t="s">
        <v>82</v>
      </c>
      <c r="AY200" s="17" t="s">
        <v>181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80</v>
      </c>
      <c r="BK200" s="145">
        <f>ROUND(I200*H200,2)</f>
        <v>0</v>
      </c>
      <c r="BL200" s="17" t="s">
        <v>127</v>
      </c>
      <c r="BM200" s="144" t="s">
        <v>679</v>
      </c>
    </row>
    <row r="201" spans="2:65" s="14" customFormat="1">
      <c r="B201" s="164"/>
      <c r="D201" s="147" t="s">
        <v>191</v>
      </c>
      <c r="E201" s="165" t="s">
        <v>1</v>
      </c>
      <c r="F201" s="166" t="s">
        <v>680</v>
      </c>
      <c r="H201" s="165" t="s">
        <v>1</v>
      </c>
      <c r="I201" s="167"/>
      <c r="L201" s="164"/>
      <c r="M201" s="168"/>
      <c r="T201" s="169"/>
      <c r="AT201" s="165" t="s">
        <v>191</v>
      </c>
      <c r="AU201" s="165" t="s">
        <v>82</v>
      </c>
      <c r="AV201" s="14" t="s">
        <v>80</v>
      </c>
      <c r="AW201" s="14" t="s">
        <v>29</v>
      </c>
      <c r="AX201" s="14" t="s">
        <v>72</v>
      </c>
      <c r="AY201" s="165" t="s">
        <v>181</v>
      </c>
    </row>
    <row r="202" spans="2:65" s="12" customFormat="1">
      <c r="B202" s="146"/>
      <c r="D202" s="147" t="s">
        <v>191</v>
      </c>
      <c r="E202" s="148" t="s">
        <v>1</v>
      </c>
      <c r="F202" s="149" t="s">
        <v>681</v>
      </c>
      <c r="H202" s="150">
        <v>6.8</v>
      </c>
      <c r="I202" s="151"/>
      <c r="L202" s="146"/>
      <c r="M202" s="152"/>
      <c r="T202" s="153"/>
      <c r="AT202" s="148" t="s">
        <v>191</v>
      </c>
      <c r="AU202" s="148" t="s">
        <v>82</v>
      </c>
      <c r="AV202" s="12" t="s">
        <v>82</v>
      </c>
      <c r="AW202" s="12" t="s">
        <v>29</v>
      </c>
      <c r="AX202" s="12" t="s">
        <v>72</v>
      </c>
      <c r="AY202" s="148" t="s">
        <v>181</v>
      </c>
    </row>
    <row r="203" spans="2:65" s="13" customFormat="1">
      <c r="B203" s="154"/>
      <c r="D203" s="147" t="s">
        <v>191</v>
      </c>
      <c r="E203" s="155" t="s">
        <v>1</v>
      </c>
      <c r="F203" s="156" t="s">
        <v>193</v>
      </c>
      <c r="H203" s="157">
        <v>6.8</v>
      </c>
      <c r="I203" s="158"/>
      <c r="L203" s="154"/>
      <c r="M203" s="159"/>
      <c r="T203" s="160"/>
      <c r="AT203" s="155" t="s">
        <v>191</v>
      </c>
      <c r="AU203" s="155" t="s">
        <v>82</v>
      </c>
      <c r="AV203" s="13" t="s">
        <v>189</v>
      </c>
      <c r="AW203" s="13" t="s">
        <v>29</v>
      </c>
      <c r="AX203" s="13" t="s">
        <v>80</v>
      </c>
      <c r="AY203" s="155" t="s">
        <v>181</v>
      </c>
    </row>
    <row r="204" spans="2:65" s="1" customFormat="1" ht="24.2" customHeight="1">
      <c r="B204" s="132"/>
      <c r="C204" s="133" t="s">
        <v>348</v>
      </c>
      <c r="D204" s="133" t="s">
        <v>184</v>
      </c>
      <c r="E204" s="134" t="s">
        <v>375</v>
      </c>
      <c r="F204" s="135" t="s">
        <v>376</v>
      </c>
      <c r="G204" s="136" t="s">
        <v>236</v>
      </c>
      <c r="H204" s="137">
        <v>0.49</v>
      </c>
      <c r="I204" s="138"/>
      <c r="J204" s="139">
        <f>ROUND(I204*H204,2)</f>
        <v>0</v>
      </c>
      <c r="K204" s="135" t="s">
        <v>188</v>
      </c>
      <c r="L204" s="32"/>
      <c r="M204" s="140" t="s">
        <v>1</v>
      </c>
      <c r="N204" s="141" t="s">
        <v>37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127</v>
      </c>
      <c r="AT204" s="144" t="s">
        <v>184</v>
      </c>
      <c r="AU204" s="144" t="s">
        <v>82</v>
      </c>
      <c r="AY204" s="17" t="s">
        <v>181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80</v>
      </c>
      <c r="BK204" s="145">
        <f>ROUND(I204*H204,2)</f>
        <v>0</v>
      </c>
      <c r="BL204" s="17" t="s">
        <v>127</v>
      </c>
      <c r="BM204" s="144" t="s">
        <v>682</v>
      </c>
    </row>
    <row r="205" spans="2:65" s="1" customFormat="1" ht="24.2" customHeight="1">
      <c r="B205" s="132"/>
      <c r="C205" s="133" t="s">
        <v>353</v>
      </c>
      <c r="D205" s="133" t="s">
        <v>184</v>
      </c>
      <c r="E205" s="134" t="s">
        <v>379</v>
      </c>
      <c r="F205" s="135" t="s">
        <v>380</v>
      </c>
      <c r="G205" s="136" t="s">
        <v>236</v>
      </c>
      <c r="H205" s="137">
        <v>0.49</v>
      </c>
      <c r="I205" s="138"/>
      <c r="J205" s="139">
        <f>ROUND(I205*H205,2)</f>
        <v>0</v>
      </c>
      <c r="K205" s="135" t="s">
        <v>188</v>
      </c>
      <c r="L205" s="32"/>
      <c r="M205" s="140" t="s">
        <v>1</v>
      </c>
      <c r="N205" s="141" t="s">
        <v>37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127</v>
      </c>
      <c r="AT205" s="144" t="s">
        <v>184</v>
      </c>
      <c r="AU205" s="144" t="s">
        <v>82</v>
      </c>
      <c r="AY205" s="17" t="s">
        <v>181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80</v>
      </c>
      <c r="BK205" s="145">
        <f>ROUND(I205*H205,2)</f>
        <v>0</v>
      </c>
      <c r="BL205" s="17" t="s">
        <v>127</v>
      </c>
      <c r="BM205" s="144" t="s">
        <v>683</v>
      </c>
    </row>
    <row r="206" spans="2:65" s="11" customFormat="1" ht="22.9" customHeight="1">
      <c r="B206" s="120"/>
      <c r="D206" s="121" t="s">
        <v>71</v>
      </c>
      <c r="E206" s="130" t="s">
        <v>382</v>
      </c>
      <c r="F206" s="130" t="s">
        <v>383</v>
      </c>
      <c r="I206" s="123"/>
      <c r="J206" s="131">
        <f>BK206</f>
        <v>0</v>
      </c>
      <c r="L206" s="120"/>
      <c r="M206" s="125"/>
      <c r="P206" s="126">
        <f>SUM(P207:P211)</f>
        <v>0</v>
      </c>
      <c r="R206" s="126">
        <f>SUM(R207:R211)</f>
        <v>4.3159999999999997E-2</v>
      </c>
      <c r="T206" s="127">
        <f>SUM(T207:T211)</f>
        <v>1.1679999999999999E-2</v>
      </c>
      <c r="AR206" s="121" t="s">
        <v>82</v>
      </c>
      <c r="AT206" s="128" t="s">
        <v>71</v>
      </c>
      <c r="AU206" s="128" t="s">
        <v>80</v>
      </c>
      <c r="AY206" s="121" t="s">
        <v>181</v>
      </c>
      <c r="BK206" s="129">
        <f>SUM(BK207:BK211)</f>
        <v>0</v>
      </c>
    </row>
    <row r="207" spans="2:65" s="1" customFormat="1" ht="37.9" customHeight="1">
      <c r="B207" s="132"/>
      <c r="C207" s="133" t="s">
        <v>358</v>
      </c>
      <c r="D207" s="133" t="s">
        <v>184</v>
      </c>
      <c r="E207" s="134" t="s">
        <v>385</v>
      </c>
      <c r="F207" s="135" t="s">
        <v>386</v>
      </c>
      <c r="G207" s="136" t="s">
        <v>187</v>
      </c>
      <c r="H207" s="137">
        <v>2</v>
      </c>
      <c r="I207" s="138"/>
      <c r="J207" s="139">
        <f>ROUND(I207*H207,2)</f>
        <v>0</v>
      </c>
      <c r="K207" s="135" t="s">
        <v>188</v>
      </c>
      <c r="L207" s="32"/>
      <c r="M207" s="140" t="s">
        <v>1</v>
      </c>
      <c r="N207" s="141" t="s">
        <v>37</v>
      </c>
      <c r="P207" s="142">
        <f>O207*H207</f>
        <v>0</v>
      </c>
      <c r="Q207" s="142">
        <v>0</v>
      </c>
      <c r="R207" s="142">
        <f>Q207*H207</f>
        <v>0</v>
      </c>
      <c r="S207" s="142">
        <v>5.8399999999999997E-3</v>
      </c>
      <c r="T207" s="143">
        <f>S207*H207</f>
        <v>1.1679999999999999E-2</v>
      </c>
      <c r="AR207" s="144" t="s">
        <v>127</v>
      </c>
      <c r="AT207" s="144" t="s">
        <v>184</v>
      </c>
      <c r="AU207" s="144" t="s">
        <v>82</v>
      </c>
      <c r="AY207" s="17" t="s">
        <v>181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80</v>
      </c>
      <c r="BK207" s="145">
        <f>ROUND(I207*H207,2)</f>
        <v>0</v>
      </c>
      <c r="BL207" s="17" t="s">
        <v>127</v>
      </c>
      <c r="BM207" s="144" t="s">
        <v>684</v>
      </c>
    </row>
    <row r="208" spans="2:65" s="1" customFormat="1" ht="33" customHeight="1">
      <c r="B208" s="132"/>
      <c r="C208" s="133" t="s">
        <v>362</v>
      </c>
      <c r="D208" s="133" t="s">
        <v>184</v>
      </c>
      <c r="E208" s="134" t="s">
        <v>389</v>
      </c>
      <c r="F208" s="135" t="s">
        <v>390</v>
      </c>
      <c r="G208" s="136" t="s">
        <v>187</v>
      </c>
      <c r="H208" s="137">
        <v>4</v>
      </c>
      <c r="I208" s="138"/>
      <c r="J208" s="139">
        <f>ROUND(I208*H208,2)</f>
        <v>0</v>
      </c>
      <c r="K208" s="135" t="s">
        <v>188</v>
      </c>
      <c r="L208" s="32"/>
      <c r="M208" s="140" t="s">
        <v>1</v>
      </c>
      <c r="N208" s="141" t="s">
        <v>37</v>
      </c>
      <c r="P208" s="142">
        <f>O208*H208</f>
        <v>0</v>
      </c>
      <c r="Q208" s="142">
        <v>1.0789999999999999E-2</v>
      </c>
      <c r="R208" s="142">
        <f>Q208*H208</f>
        <v>4.3159999999999997E-2</v>
      </c>
      <c r="S208" s="142">
        <v>0</v>
      </c>
      <c r="T208" s="143">
        <f>S208*H208</f>
        <v>0</v>
      </c>
      <c r="AR208" s="144" t="s">
        <v>127</v>
      </c>
      <c r="AT208" s="144" t="s">
        <v>184</v>
      </c>
      <c r="AU208" s="144" t="s">
        <v>82</v>
      </c>
      <c r="AY208" s="17" t="s">
        <v>181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80</v>
      </c>
      <c r="BK208" s="145">
        <f>ROUND(I208*H208,2)</f>
        <v>0</v>
      </c>
      <c r="BL208" s="17" t="s">
        <v>127</v>
      </c>
      <c r="BM208" s="144" t="s">
        <v>685</v>
      </c>
    </row>
    <row r="209" spans="2:65" s="12" customFormat="1">
      <c r="B209" s="146"/>
      <c r="D209" s="147" t="s">
        <v>191</v>
      </c>
      <c r="E209" s="148" t="s">
        <v>1</v>
      </c>
      <c r="F209" s="149" t="s">
        <v>686</v>
      </c>
      <c r="H209" s="150">
        <v>4</v>
      </c>
      <c r="I209" s="151"/>
      <c r="L209" s="146"/>
      <c r="M209" s="152"/>
      <c r="T209" s="153"/>
      <c r="AT209" s="148" t="s">
        <v>191</v>
      </c>
      <c r="AU209" s="148" t="s">
        <v>82</v>
      </c>
      <c r="AV209" s="12" t="s">
        <v>82</v>
      </c>
      <c r="AW209" s="12" t="s">
        <v>29</v>
      </c>
      <c r="AX209" s="12" t="s">
        <v>80</v>
      </c>
      <c r="AY209" s="148" t="s">
        <v>181</v>
      </c>
    </row>
    <row r="210" spans="2:65" s="1" customFormat="1" ht="24.2" customHeight="1">
      <c r="B210" s="132"/>
      <c r="C210" s="133" t="s">
        <v>368</v>
      </c>
      <c r="D210" s="133" t="s">
        <v>184</v>
      </c>
      <c r="E210" s="134" t="s">
        <v>393</v>
      </c>
      <c r="F210" s="135" t="s">
        <v>394</v>
      </c>
      <c r="G210" s="136" t="s">
        <v>236</v>
      </c>
      <c r="H210" s="137">
        <v>4.2999999999999997E-2</v>
      </c>
      <c r="I210" s="138"/>
      <c r="J210" s="139">
        <f>ROUND(I210*H210,2)</f>
        <v>0</v>
      </c>
      <c r="K210" s="135" t="s">
        <v>188</v>
      </c>
      <c r="L210" s="32"/>
      <c r="M210" s="140" t="s">
        <v>1</v>
      </c>
      <c r="N210" s="141" t="s">
        <v>37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127</v>
      </c>
      <c r="AT210" s="144" t="s">
        <v>184</v>
      </c>
      <c r="AU210" s="144" t="s">
        <v>82</v>
      </c>
      <c r="AY210" s="17" t="s">
        <v>181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80</v>
      </c>
      <c r="BK210" s="145">
        <f>ROUND(I210*H210,2)</f>
        <v>0</v>
      </c>
      <c r="BL210" s="17" t="s">
        <v>127</v>
      </c>
      <c r="BM210" s="144" t="s">
        <v>687</v>
      </c>
    </row>
    <row r="211" spans="2:65" s="1" customFormat="1" ht="24.2" customHeight="1">
      <c r="B211" s="132"/>
      <c r="C211" s="133" t="s">
        <v>374</v>
      </c>
      <c r="D211" s="133" t="s">
        <v>184</v>
      </c>
      <c r="E211" s="134" t="s">
        <v>397</v>
      </c>
      <c r="F211" s="135" t="s">
        <v>398</v>
      </c>
      <c r="G211" s="136" t="s">
        <v>236</v>
      </c>
      <c r="H211" s="137">
        <v>4.2999999999999997E-2</v>
      </c>
      <c r="I211" s="138"/>
      <c r="J211" s="139">
        <f>ROUND(I211*H211,2)</f>
        <v>0</v>
      </c>
      <c r="K211" s="135" t="s">
        <v>188</v>
      </c>
      <c r="L211" s="32"/>
      <c r="M211" s="140" t="s">
        <v>1</v>
      </c>
      <c r="N211" s="141" t="s">
        <v>37</v>
      </c>
      <c r="P211" s="142">
        <f>O211*H211</f>
        <v>0</v>
      </c>
      <c r="Q211" s="142">
        <v>0</v>
      </c>
      <c r="R211" s="142">
        <f>Q211*H211</f>
        <v>0</v>
      </c>
      <c r="S211" s="142">
        <v>0</v>
      </c>
      <c r="T211" s="143">
        <f>S211*H211</f>
        <v>0</v>
      </c>
      <c r="AR211" s="144" t="s">
        <v>127</v>
      </c>
      <c r="AT211" s="144" t="s">
        <v>184</v>
      </c>
      <c r="AU211" s="144" t="s">
        <v>82</v>
      </c>
      <c r="AY211" s="17" t="s">
        <v>181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80</v>
      </c>
      <c r="BK211" s="145">
        <f>ROUND(I211*H211,2)</f>
        <v>0</v>
      </c>
      <c r="BL211" s="17" t="s">
        <v>127</v>
      </c>
      <c r="BM211" s="144" t="s">
        <v>688</v>
      </c>
    </row>
    <row r="212" spans="2:65" s="11" customFormat="1" ht="22.9" customHeight="1">
      <c r="B212" s="120"/>
      <c r="D212" s="121" t="s">
        <v>71</v>
      </c>
      <c r="E212" s="130" t="s">
        <v>400</v>
      </c>
      <c r="F212" s="130" t="s">
        <v>401</v>
      </c>
      <c r="I212" s="123"/>
      <c r="J212" s="131">
        <f>BK212</f>
        <v>0</v>
      </c>
      <c r="L212" s="120"/>
      <c r="M212" s="125"/>
      <c r="P212" s="126">
        <f>SUM(P213:P216)</f>
        <v>0</v>
      </c>
      <c r="R212" s="126">
        <f>SUM(R213:R216)</f>
        <v>3.1280000000000001E-3</v>
      </c>
      <c r="T212" s="127">
        <f>SUM(T213:T216)</f>
        <v>0</v>
      </c>
      <c r="AR212" s="121" t="s">
        <v>82</v>
      </c>
      <c r="AT212" s="128" t="s">
        <v>71</v>
      </c>
      <c r="AU212" s="128" t="s">
        <v>80</v>
      </c>
      <c r="AY212" s="121" t="s">
        <v>181</v>
      </c>
      <c r="BK212" s="129">
        <f>SUM(BK213:BK216)</f>
        <v>0</v>
      </c>
    </row>
    <row r="213" spans="2:65" s="1" customFormat="1" ht="33" customHeight="1">
      <c r="B213" s="132"/>
      <c r="C213" s="133" t="s">
        <v>378</v>
      </c>
      <c r="D213" s="133" t="s">
        <v>184</v>
      </c>
      <c r="E213" s="134" t="s">
        <v>407</v>
      </c>
      <c r="F213" s="135" t="s">
        <v>408</v>
      </c>
      <c r="G213" s="136" t="s">
        <v>187</v>
      </c>
      <c r="H213" s="137">
        <v>16</v>
      </c>
      <c r="I213" s="138"/>
      <c r="J213" s="139">
        <f>ROUND(I213*H213,2)</f>
        <v>0</v>
      </c>
      <c r="K213" s="135" t="s">
        <v>188</v>
      </c>
      <c r="L213" s="32"/>
      <c r="M213" s="140" t="s">
        <v>1</v>
      </c>
      <c r="N213" s="141" t="s">
        <v>37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127</v>
      </c>
      <c r="AT213" s="144" t="s">
        <v>184</v>
      </c>
      <c r="AU213" s="144" t="s">
        <v>82</v>
      </c>
      <c r="AY213" s="17" t="s">
        <v>181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127</v>
      </c>
      <c r="BM213" s="144" t="s">
        <v>689</v>
      </c>
    </row>
    <row r="214" spans="2:65" s="1" customFormat="1" ht="24.2" customHeight="1">
      <c r="B214" s="132"/>
      <c r="C214" s="170" t="s">
        <v>384</v>
      </c>
      <c r="D214" s="170" t="s">
        <v>272</v>
      </c>
      <c r="E214" s="171" t="s">
        <v>411</v>
      </c>
      <c r="F214" s="172" t="s">
        <v>412</v>
      </c>
      <c r="G214" s="173" t="s">
        <v>187</v>
      </c>
      <c r="H214" s="174">
        <v>18.399999999999999</v>
      </c>
      <c r="I214" s="175"/>
      <c r="J214" s="176">
        <f>ROUND(I214*H214,2)</f>
        <v>0</v>
      </c>
      <c r="K214" s="172" t="s">
        <v>188</v>
      </c>
      <c r="L214" s="177"/>
      <c r="M214" s="178" t="s">
        <v>1</v>
      </c>
      <c r="N214" s="179" t="s">
        <v>37</v>
      </c>
      <c r="P214" s="142">
        <f>O214*H214</f>
        <v>0</v>
      </c>
      <c r="Q214" s="142">
        <v>1.7000000000000001E-4</v>
      </c>
      <c r="R214" s="142">
        <f>Q214*H214</f>
        <v>3.1280000000000001E-3</v>
      </c>
      <c r="S214" s="142">
        <v>0</v>
      </c>
      <c r="T214" s="143">
        <f>S214*H214</f>
        <v>0</v>
      </c>
      <c r="AR214" s="144" t="s">
        <v>275</v>
      </c>
      <c r="AT214" s="144" t="s">
        <v>272</v>
      </c>
      <c r="AU214" s="144" t="s">
        <v>82</v>
      </c>
      <c r="AY214" s="17" t="s">
        <v>181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80</v>
      </c>
      <c r="BK214" s="145">
        <f>ROUND(I214*H214,2)</f>
        <v>0</v>
      </c>
      <c r="BL214" s="17" t="s">
        <v>127</v>
      </c>
      <c r="BM214" s="144" t="s">
        <v>690</v>
      </c>
    </row>
    <row r="215" spans="2:65" s="1" customFormat="1" ht="24.2" customHeight="1">
      <c r="B215" s="132"/>
      <c r="C215" s="133" t="s">
        <v>388</v>
      </c>
      <c r="D215" s="133" t="s">
        <v>184</v>
      </c>
      <c r="E215" s="134" t="s">
        <v>415</v>
      </c>
      <c r="F215" s="135" t="s">
        <v>416</v>
      </c>
      <c r="G215" s="136" t="s">
        <v>236</v>
      </c>
      <c r="H215" s="137">
        <v>3.0000000000000001E-3</v>
      </c>
      <c r="I215" s="138"/>
      <c r="J215" s="139">
        <f>ROUND(I215*H215,2)</f>
        <v>0</v>
      </c>
      <c r="K215" s="135" t="s">
        <v>188</v>
      </c>
      <c r="L215" s="32"/>
      <c r="M215" s="140" t="s">
        <v>1</v>
      </c>
      <c r="N215" s="141" t="s">
        <v>37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127</v>
      </c>
      <c r="AT215" s="144" t="s">
        <v>184</v>
      </c>
      <c r="AU215" s="144" t="s">
        <v>82</v>
      </c>
      <c r="AY215" s="17" t="s">
        <v>181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80</v>
      </c>
      <c r="BK215" s="145">
        <f>ROUND(I215*H215,2)</f>
        <v>0</v>
      </c>
      <c r="BL215" s="17" t="s">
        <v>127</v>
      </c>
      <c r="BM215" s="144" t="s">
        <v>691</v>
      </c>
    </row>
    <row r="216" spans="2:65" s="1" customFormat="1" ht="24.2" customHeight="1">
      <c r="B216" s="132"/>
      <c r="C216" s="133" t="s">
        <v>392</v>
      </c>
      <c r="D216" s="133" t="s">
        <v>184</v>
      </c>
      <c r="E216" s="134" t="s">
        <v>419</v>
      </c>
      <c r="F216" s="135" t="s">
        <v>420</v>
      </c>
      <c r="G216" s="136" t="s">
        <v>236</v>
      </c>
      <c r="H216" s="137">
        <v>3.0000000000000001E-3</v>
      </c>
      <c r="I216" s="138"/>
      <c r="J216" s="139">
        <f>ROUND(I216*H216,2)</f>
        <v>0</v>
      </c>
      <c r="K216" s="135" t="s">
        <v>188</v>
      </c>
      <c r="L216" s="32"/>
      <c r="M216" s="140" t="s">
        <v>1</v>
      </c>
      <c r="N216" s="141" t="s">
        <v>37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127</v>
      </c>
      <c r="AT216" s="144" t="s">
        <v>184</v>
      </c>
      <c r="AU216" s="144" t="s">
        <v>82</v>
      </c>
      <c r="AY216" s="17" t="s">
        <v>181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80</v>
      </c>
      <c r="BK216" s="145">
        <f>ROUND(I216*H216,2)</f>
        <v>0</v>
      </c>
      <c r="BL216" s="17" t="s">
        <v>127</v>
      </c>
      <c r="BM216" s="144" t="s">
        <v>692</v>
      </c>
    </row>
    <row r="217" spans="2:65" s="11" customFormat="1" ht="22.9" customHeight="1">
      <c r="B217" s="120"/>
      <c r="D217" s="121" t="s">
        <v>71</v>
      </c>
      <c r="E217" s="130" t="s">
        <v>422</v>
      </c>
      <c r="F217" s="130" t="s">
        <v>423</v>
      </c>
      <c r="I217" s="123"/>
      <c r="J217" s="131">
        <f>BK217</f>
        <v>0</v>
      </c>
      <c r="L217" s="120"/>
      <c r="M217" s="125"/>
      <c r="P217" s="126">
        <f>SUM(P218:P225)</f>
        <v>0</v>
      </c>
      <c r="R217" s="126">
        <f>SUM(R218:R225)</f>
        <v>0</v>
      </c>
      <c r="T217" s="127">
        <f>SUM(T218:T225)</f>
        <v>0.273032</v>
      </c>
      <c r="AR217" s="121" t="s">
        <v>82</v>
      </c>
      <c r="AT217" s="128" t="s">
        <v>71</v>
      </c>
      <c r="AU217" s="128" t="s">
        <v>80</v>
      </c>
      <c r="AY217" s="121" t="s">
        <v>181</v>
      </c>
      <c r="BK217" s="129">
        <f>SUM(BK218:BK225)</f>
        <v>0</v>
      </c>
    </row>
    <row r="218" spans="2:65" s="1" customFormat="1" ht="21.75" customHeight="1">
      <c r="B218" s="132"/>
      <c r="C218" s="133" t="s">
        <v>396</v>
      </c>
      <c r="D218" s="133" t="s">
        <v>184</v>
      </c>
      <c r="E218" s="134" t="s">
        <v>693</v>
      </c>
      <c r="F218" s="135" t="s">
        <v>694</v>
      </c>
      <c r="G218" s="136" t="s">
        <v>187</v>
      </c>
      <c r="H218" s="137">
        <v>3.4</v>
      </c>
      <c r="I218" s="138"/>
      <c r="J218" s="139">
        <f>ROUND(I218*H218,2)</f>
        <v>0</v>
      </c>
      <c r="K218" s="135" t="s">
        <v>188</v>
      </c>
      <c r="L218" s="32"/>
      <c r="M218" s="140" t="s">
        <v>1</v>
      </c>
      <c r="N218" s="141" t="s">
        <v>37</v>
      </c>
      <c r="P218" s="142">
        <f>O218*H218</f>
        <v>0</v>
      </c>
      <c r="Q218" s="142">
        <v>0</v>
      </c>
      <c r="R218" s="142">
        <f>Q218*H218</f>
        <v>0</v>
      </c>
      <c r="S218" s="142">
        <v>1.098E-2</v>
      </c>
      <c r="T218" s="143">
        <f>S218*H218</f>
        <v>3.7331999999999997E-2</v>
      </c>
      <c r="AR218" s="144" t="s">
        <v>127</v>
      </c>
      <c r="AT218" s="144" t="s">
        <v>184</v>
      </c>
      <c r="AU218" s="144" t="s">
        <v>82</v>
      </c>
      <c r="AY218" s="17" t="s">
        <v>181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80</v>
      </c>
      <c r="BK218" s="145">
        <f>ROUND(I218*H218,2)</f>
        <v>0</v>
      </c>
      <c r="BL218" s="17" t="s">
        <v>127</v>
      </c>
      <c r="BM218" s="144" t="s">
        <v>695</v>
      </c>
    </row>
    <row r="219" spans="2:65" s="14" customFormat="1">
      <c r="B219" s="164"/>
      <c r="D219" s="147" t="s">
        <v>191</v>
      </c>
      <c r="E219" s="165" t="s">
        <v>1</v>
      </c>
      <c r="F219" s="166" t="s">
        <v>680</v>
      </c>
      <c r="H219" s="165" t="s">
        <v>1</v>
      </c>
      <c r="I219" s="167"/>
      <c r="L219" s="164"/>
      <c r="M219" s="168"/>
      <c r="T219" s="169"/>
      <c r="AT219" s="165" t="s">
        <v>191</v>
      </c>
      <c r="AU219" s="165" t="s">
        <v>82</v>
      </c>
      <c r="AV219" s="14" t="s">
        <v>80</v>
      </c>
      <c r="AW219" s="14" t="s">
        <v>29</v>
      </c>
      <c r="AX219" s="14" t="s">
        <v>72</v>
      </c>
      <c r="AY219" s="165" t="s">
        <v>181</v>
      </c>
    </row>
    <row r="220" spans="2:65" s="12" customFormat="1">
      <c r="B220" s="146"/>
      <c r="D220" s="147" t="s">
        <v>191</v>
      </c>
      <c r="E220" s="148" t="s">
        <v>1</v>
      </c>
      <c r="F220" s="149" t="s">
        <v>696</v>
      </c>
      <c r="H220" s="150">
        <v>3.4</v>
      </c>
      <c r="I220" s="151"/>
      <c r="L220" s="146"/>
      <c r="M220" s="152"/>
      <c r="T220" s="153"/>
      <c r="AT220" s="148" t="s">
        <v>191</v>
      </c>
      <c r="AU220" s="148" t="s">
        <v>82</v>
      </c>
      <c r="AV220" s="12" t="s">
        <v>82</v>
      </c>
      <c r="AW220" s="12" t="s">
        <v>29</v>
      </c>
      <c r="AX220" s="12" t="s">
        <v>72</v>
      </c>
      <c r="AY220" s="148" t="s">
        <v>181</v>
      </c>
    </row>
    <row r="221" spans="2:65" s="13" customFormat="1">
      <c r="B221" s="154"/>
      <c r="D221" s="147" t="s">
        <v>191</v>
      </c>
      <c r="E221" s="155" t="s">
        <v>1</v>
      </c>
      <c r="F221" s="156" t="s">
        <v>193</v>
      </c>
      <c r="H221" s="157">
        <v>3.4</v>
      </c>
      <c r="I221" s="158"/>
      <c r="L221" s="154"/>
      <c r="M221" s="159"/>
      <c r="T221" s="160"/>
      <c r="AT221" s="155" t="s">
        <v>191</v>
      </c>
      <c r="AU221" s="155" t="s">
        <v>82</v>
      </c>
      <c r="AV221" s="13" t="s">
        <v>189</v>
      </c>
      <c r="AW221" s="13" t="s">
        <v>29</v>
      </c>
      <c r="AX221" s="13" t="s">
        <v>80</v>
      </c>
      <c r="AY221" s="155" t="s">
        <v>181</v>
      </c>
    </row>
    <row r="222" spans="2:65" s="1" customFormat="1" ht="24.2" customHeight="1">
      <c r="B222" s="132"/>
      <c r="C222" s="133" t="s">
        <v>402</v>
      </c>
      <c r="D222" s="133" t="s">
        <v>184</v>
      </c>
      <c r="E222" s="134" t="s">
        <v>697</v>
      </c>
      <c r="F222" s="135" t="s">
        <v>698</v>
      </c>
      <c r="G222" s="136" t="s">
        <v>187</v>
      </c>
      <c r="H222" s="137">
        <v>3.4</v>
      </c>
      <c r="I222" s="138"/>
      <c r="J222" s="139">
        <f>ROUND(I222*H222,2)</f>
        <v>0</v>
      </c>
      <c r="K222" s="135" t="s">
        <v>188</v>
      </c>
      <c r="L222" s="32"/>
      <c r="M222" s="140" t="s">
        <v>1</v>
      </c>
      <c r="N222" s="141" t="s">
        <v>37</v>
      </c>
      <c r="P222" s="142">
        <f>O222*H222</f>
        <v>0</v>
      </c>
      <c r="Q222" s="142">
        <v>0</v>
      </c>
      <c r="R222" s="142">
        <f>Q222*H222</f>
        <v>0</v>
      </c>
      <c r="S222" s="142">
        <v>8.0000000000000002E-3</v>
      </c>
      <c r="T222" s="143">
        <f>S222*H222</f>
        <v>2.7199999999999998E-2</v>
      </c>
      <c r="AR222" s="144" t="s">
        <v>127</v>
      </c>
      <c r="AT222" s="144" t="s">
        <v>184</v>
      </c>
      <c r="AU222" s="144" t="s">
        <v>82</v>
      </c>
      <c r="AY222" s="17" t="s">
        <v>181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80</v>
      </c>
      <c r="BK222" s="145">
        <f>ROUND(I222*H222,2)</f>
        <v>0</v>
      </c>
      <c r="BL222" s="17" t="s">
        <v>127</v>
      </c>
      <c r="BM222" s="144" t="s">
        <v>699</v>
      </c>
    </row>
    <row r="223" spans="2:65" s="1" customFormat="1" ht="24.2" customHeight="1">
      <c r="B223" s="132"/>
      <c r="C223" s="133" t="s">
        <v>406</v>
      </c>
      <c r="D223" s="133" t="s">
        <v>184</v>
      </c>
      <c r="E223" s="134" t="s">
        <v>700</v>
      </c>
      <c r="F223" s="135" t="s">
        <v>701</v>
      </c>
      <c r="G223" s="136" t="s">
        <v>356</v>
      </c>
      <c r="H223" s="137">
        <v>2</v>
      </c>
      <c r="I223" s="138"/>
      <c r="J223" s="139">
        <f>ROUND(I223*H223,2)</f>
        <v>0</v>
      </c>
      <c r="K223" s="135" t="s">
        <v>188</v>
      </c>
      <c r="L223" s="32"/>
      <c r="M223" s="140" t="s">
        <v>1</v>
      </c>
      <c r="N223" s="141" t="s">
        <v>37</v>
      </c>
      <c r="P223" s="142">
        <f>O223*H223</f>
        <v>0</v>
      </c>
      <c r="Q223" s="142">
        <v>0</v>
      </c>
      <c r="R223" s="142">
        <f>Q223*H223</f>
        <v>0</v>
      </c>
      <c r="S223" s="142">
        <v>4.1700000000000001E-2</v>
      </c>
      <c r="T223" s="143">
        <f>S223*H223</f>
        <v>8.3400000000000002E-2</v>
      </c>
      <c r="AR223" s="144" t="s">
        <v>127</v>
      </c>
      <c r="AT223" s="144" t="s">
        <v>184</v>
      </c>
      <c r="AU223" s="144" t="s">
        <v>82</v>
      </c>
      <c r="AY223" s="17" t="s">
        <v>181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80</v>
      </c>
      <c r="BK223" s="145">
        <f>ROUND(I223*H223,2)</f>
        <v>0</v>
      </c>
      <c r="BL223" s="17" t="s">
        <v>127</v>
      </c>
      <c r="BM223" s="144" t="s">
        <v>702</v>
      </c>
    </row>
    <row r="224" spans="2:65" s="1" customFormat="1" ht="37.9" customHeight="1">
      <c r="B224" s="132"/>
      <c r="C224" s="133" t="s">
        <v>410</v>
      </c>
      <c r="D224" s="133" t="s">
        <v>184</v>
      </c>
      <c r="E224" s="134" t="s">
        <v>703</v>
      </c>
      <c r="F224" s="135" t="s">
        <v>704</v>
      </c>
      <c r="G224" s="136" t="s">
        <v>356</v>
      </c>
      <c r="H224" s="137">
        <v>2</v>
      </c>
      <c r="I224" s="138"/>
      <c r="J224" s="139">
        <f>ROUND(I224*H224,2)</f>
        <v>0</v>
      </c>
      <c r="K224" s="135" t="s">
        <v>1</v>
      </c>
      <c r="L224" s="32"/>
      <c r="M224" s="140" t="s">
        <v>1</v>
      </c>
      <c r="N224" s="141" t="s">
        <v>37</v>
      </c>
      <c r="P224" s="142">
        <f>O224*H224</f>
        <v>0</v>
      </c>
      <c r="Q224" s="142">
        <v>0</v>
      </c>
      <c r="R224" s="142">
        <f>Q224*H224</f>
        <v>0</v>
      </c>
      <c r="S224" s="142">
        <v>4.1700000000000001E-2</v>
      </c>
      <c r="T224" s="143">
        <f>S224*H224</f>
        <v>8.3400000000000002E-2</v>
      </c>
      <c r="AR224" s="144" t="s">
        <v>127</v>
      </c>
      <c r="AT224" s="144" t="s">
        <v>184</v>
      </c>
      <c r="AU224" s="144" t="s">
        <v>82</v>
      </c>
      <c r="AY224" s="17" t="s">
        <v>181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80</v>
      </c>
      <c r="BK224" s="145">
        <f>ROUND(I224*H224,2)</f>
        <v>0</v>
      </c>
      <c r="BL224" s="17" t="s">
        <v>127</v>
      </c>
      <c r="BM224" s="144" t="s">
        <v>705</v>
      </c>
    </row>
    <row r="225" spans="2:65" s="1" customFormat="1" ht="33" customHeight="1">
      <c r="B225" s="132"/>
      <c r="C225" s="133" t="s">
        <v>414</v>
      </c>
      <c r="D225" s="133" t="s">
        <v>184</v>
      </c>
      <c r="E225" s="134" t="s">
        <v>441</v>
      </c>
      <c r="F225" s="135" t="s">
        <v>442</v>
      </c>
      <c r="G225" s="136" t="s">
        <v>356</v>
      </c>
      <c r="H225" s="137">
        <v>1</v>
      </c>
      <c r="I225" s="138"/>
      <c r="J225" s="139">
        <f>ROUND(I225*H225,2)</f>
        <v>0</v>
      </c>
      <c r="K225" s="135" t="s">
        <v>1</v>
      </c>
      <c r="L225" s="32"/>
      <c r="M225" s="140" t="s">
        <v>1</v>
      </c>
      <c r="N225" s="141" t="s">
        <v>37</v>
      </c>
      <c r="P225" s="142">
        <f>O225*H225</f>
        <v>0</v>
      </c>
      <c r="Q225" s="142">
        <v>0</v>
      </c>
      <c r="R225" s="142">
        <f>Q225*H225</f>
        <v>0</v>
      </c>
      <c r="S225" s="142">
        <v>4.1700000000000001E-2</v>
      </c>
      <c r="T225" s="143">
        <f>S225*H225</f>
        <v>4.1700000000000001E-2</v>
      </c>
      <c r="AR225" s="144" t="s">
        <v>127</v>
      </c>
      <c r="AT225" s="144" t="s">
        <v>184</v>
      </c>
      <c r="AU225" s="144" t="s">
        <v>82</v>
      </c>
      <c r="AY225" s="17" t="s">
        <v>181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80</v>
      </c>
      <c r="BK225" s="145">
        <f>ROUND(I225*H225,2)</f>
        <v>0</v>
      </c>
      <c r="BL225" s="17" t="s">
        <v>127</v>
      </c>
      <c r="BM225" s="144" t="s">
        <v>706</v>
      </c>
    </row>
    <row r="226" spans="2:65" s="11" customFormat="1" ht="22.9" customHeight="1">
      <c r="B226" s="120"/>
      <c r="D226" s="121" t="s">
        <v>71</v>
      </c>
      <c r="E226" s="130" t="s">
        <v>496</v>
      </c>
      <c r="F226" s="130" t="s">
        <v>497</v>
      </c>
      <c r="I226" s="123"/>
      <c r="J226" s="131">
        <f>BK226</f>
        <v>0</v>
      </c>
      <c r="L226" s="120"/>
      <c r="M226" s="125"/>
      <c r="P226" s="126">
        <f>SUM(P227:P239)</f>
        <v>0</v>
      </c>
      <c r="R226" s="126">
        <f>SUM(R227:R239)</f>
        <v>5.0547520000000006E-2</v>
      </c>
      <c r="T226" s="127">
        <f>SUM(T227:T239)</f>
        <v>4.4760000000000001E-2</v>
      </c>
      <c r="AR226" s="121" t="s">
        <v>82</v>
      </c>
      <c r="AT226" s="128" t="s">
        <v>71</v>
      </c>
      <c r="AU226" s="128" t="s">
        <v>80</v>
      </c>
      <c r="AY226" s="121" t="s">
        <v>181</v>
      </c>
      <c r="BK226" s="129">
        <f>SUM(BK227:BK239)</f>
        <v>0</v>
      </c>
    </row>
    <row r="227" spans="2:65" s="1" customFormat="1" ht="16.5" customHeight="1">
      <c r="B227" s="132"/>
      <c r="C227" s="133" t="s">
        <v>418</v>
      </c>
      <c r="D227" s="133" t="s">
        <v>184</v>
      </c>
      <c r="E227" s="134" t="s">
        <v>499</v>
      </c>
      <c r="F227" s="135" t="s">
        <v>500</v>
      </c>
      <c r="G227" s="136" t="s">
        <v>187</v>
      </c>
      <c r="H227" s="137">
        <v>13.44</v>
      </c>
      <c r="I227" s="138"/>
      <c r="J227" s="139">
        <f>ROUND(I227*H227,2)</f>
        <v>0</v>
      </c>
      <c r="K227" s="135" t="s">
        <v>188</v>
      </c>
      <c r="L227" s="32"/>
      <c r="M227" s="140" t="s">
        <v>1</v>
      </c>
      <c r="N227" s="141" t="s">
        <v>37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127</v>
      </c>
      <c r="AT227" s="144" t="s">
        <v>184</v>
      </c>
      <c r="AU227" s="144" t="s">
        <v>82</v>
      </c>
      <c r="AY227" s="17" t="s">
        <v>181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80</v>
      </c>
      <c r="BK227" s="145">
        <f>ROUND(I227*H227,2)</f>
        <v>0</v>
      </c>
      <c r="BL227" s="17" t="s">
        <v>127</v>
      </c>
      <c r="BM227" s="144" t="s">
        <v>707</v>
      </c>
    </row>
    <row r="228" spans="2:65" s="1" customFormat="1" ht="24.2" customHeight="1">
      <c r="B228" s="132"/>
      <c r="C228" s="133" t="s">
        <v>424</v>
      </c>
      <c r="D228" s="133" t="s">
        <v>184</v>
      </c>
      <c r="E228" s="134" t="s">
        <v>504</v>
      </c>
      <c r="F228" s="135" t="s">
        <v>505</v>
      </c>
      <c r="G228" s="136" t="s">
        <v>187</v>
      </c>
      <c r="H228" s="137">
        <v>13.44</v>
      </c>
      <c r="I228" s="138"/>
      <c r="J228" s="139">
        <f>ROUND(I228*H228,2)</f>
        <v>0</v>
      </c>
      <c r="K228" s="135" t="s">
        <v>188</v>
      </c>
      <c r="L228" s="32"/>
      <c r="M228" s="140" t="s">
        <v>1</v>
      </c>
      <c r="N228" s="141" t="s">
        <v>37</v>
      </c>
      <c r="P228" s="142">
        <f>O228*H228</f>
        <v>0</v>
      </c>
      <c r="Q228" s="142">
        <v>0</v>
      </c>
      <c r="R228" s="142">
        <f>Q228*H228</f>
        <v>0</v>
      </c>
      <c r="S228" s="142">
        <v>3.0000000000000001E-3</v>
      </c>
      <c r="T228" s="143">
        <f>S228*H228</f>
        <v>4.0320000000000002E-2</v>
      </c>
      <c r="AR228" s="144" t="s">
        <v>127</v>
      </c>
      <c r="AT228" s="144" t="s">
        <v>184</v>
      </c>
      <c r="AU228" s="144" t="s">
        <v>82</v>
      </c>
      <c r="AY228" s="17" t="s">
        <v>181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80</v>
      </c>
      <c r="BK228" s="145">
        <f>ROUND(I228*H228,2)</f>
        <v>0</v>
      </c>
      <c r="BL228" s="17" t="s">
        <v>127</v>
      </c>
      <c r="BM228" s="144" t="s">
        <v>708</v>
      </c>
    </row>
    <row r="229" spans="2:65" s="12" customFormat="1">
      <c r="B229" s="146"/>
      <c r="D229" s="147" t="s">
        <v>191</v>
      </c>
      <c r="E229" s="148" t="s">
        <v>1</v>
      </c>
      <c r="F229" s="149" t="s">
        <v>647</v>
      </c>
      <c r="H229" s="150">
        <v>13.44</v>
      </c>
      <c r="I229" s="151"/>
      <c r="L229" s="146"/>
      <c r="M229" s="152"/>
      <c r="T229" s="153"/>
      <c r="AT229" s="148" t="s">
        <v>191</v>
      </c>
      <c r="AU229" s="148" t="s">
        <v>82</v>
      </c>
      <c r="AV229" s="12" t="s">
        <v>82</v>
      </c>
      <c r="AW229" s="12" t="s">
        <v>29</v>
      </c>
      <c r="AX229" s="12" t="s">
        <v>80</v>
      </c>
      <c r="AY229" s="148" t="s">
        <v>181</v>
      </c>
    </row>
    <row r="230" spans="2:65" s="1" customFormat="1" ht="16.5" customHeight="1">
      <c r="B230" s="132"/>
      <c r="C230" s="133" t="s">
        <v>428</v>
      </c>
      <c r="D230" s="133" t="s">
        <v>184</v>
      </c>
      <c r="E230" s="134" t="s">
        <v>509</v>
      </c>
      <c r="F230" s="135" t="s">
        <v>510</v>
      </c>
      <c r="G230" s="136" t="s">
        <v>187</v>
      </c>
      <c r="H230" s="137">
        <v>13.44</v>
      </c>
      <c r="I230" s="138"/>
      <c r="J230" s="139">
        <f>ROUND(I230*H230,2)</f>
        <v>0</v>
      </c>
      <c r="K230" s="135" t="s">
        <v>188</v>
      </c>
      <c r="L230" s="32"/>
      <c r="M230" s="140" t="s">
        <v>1</v>
      </c>
      <c r="N230" s="141" t="s">
        <v>37</v>
      </c>
      <c r="P230" s="142">
        <f>O230*H230</f>
        <v>0</v>
      </c>
      <c r="Q230" s="142">
        <v>2.9999999999999997E-4</v>
      </c>
      <c r="R230" s="142">
        <f>Q230*H230</f>
        <v>4.0319999999999991E-3</v>
      </c>
      <c r="S230" s="142">
        <v>0</v>
      </c>
      <c r="T230" s="143">
        <f>S230*H230</f>
        <v>0</v>
      </c>
      <c r="AR230" s="144" t="s">
        <v>127</v>
      </c>
      <c r="AT230" s="144" t="s">
        <v>184</v>
      </c>
      <c r="AU230" s="144" t="s">
        <v>82</v>
      </c>
      <c r="AY230" s="17" t="s">
        <v>181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80</v>
      </c>
      <c r="BK230" s="145">
        <f>ROUND(I230*H230,2)</f>
        <v>0</v>
      </c>
      <c r="BL230" s="17" t="s">
        <v>127</v>
      </c>
      <c r="BM230" s="144" t="s">
        <v>709</v>
      </c>
    </row>
    <row r="231" spans="2:65" s="1" customFormat="1" ht="16.5" customHeight="1">
      <c r="B231" s="132"/>
      <c r="C231" s="170" t="s">
        <v>432</v>
      </c>
      <c r="D231" s="170" t="s">
        <v>272</v>
      </c>
      <c r="E231" s="171" t="s">
        <v>513</v>
      </c>
      <c r="F231" s="172" t="s">
        <v>514</v>
      </c>
      <c r="G231" s="173" t="s">
        <v>187</v>
      </c>
      <c r="H231" s="174">
        <v>14.784000000000001</v>
      </c>
      <c r="I231" s="175"/>
      <c r="J231" s="176">
        <f>ROUND(I231*H231,2)</f>
        <v>0</v>
      </c>
      <c r="K231" s="172" t="s">
        <v>188</v>
      </c>
      <c r="L231" s="177"/>
      <c r="M231" s="178" t="s">
        <v>1</v>
      </c>
      <c r="N231" s="179" t="s">
        <v>37</v>
      </c>
      <c r="P231" s="142">
        <f>O231*H231</f>
        <v>0</v>
      </c>
      <c r="Q231" s="142">
        <v>2.8300000000000001E-3</v>
      </c>
      <c r="R231" s="142">
        <f>Q231*H231</f>
        <v>4.1838720000000003E-2</v>
      </c>
      <c r="S231" s="142">
        <v>0</v>
      </c>
      <c r="T231" s="143">
        <f>S231*H231</f>
        <v>0</v>
      </c>
      <c r="AR231" s="144" t="s">
        <v>275</v>
      </c>
      <c r="AT231" s="144" t="s">
        <v>272</v>
      </c>
      <c r="AU231" s="144" t="s">
        <v>82</v>
      </c>
      <c r="AY231" s="17" t="s">
        <v>181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80</v>
      </c>
      <c r="BK231" s="145">
        <f>ROUND(I231*H231,2)</f>
        <v>0</v>
      </c>
      <c r="BL231" s="17" t="s">
        <v>127</v>
      </c>
      <c r="BM231" s="144" t="s">
        <v>710</v>
      </c>
    </row>
    <row r="232" spans="2:65" s="12" customFormat="1">
      <c r="B232" s="146"/>
      <c r="D232" s="147" t="s">
        <v>191</v>
      </c>
      <c r="F232" s="149" t="s">
        <v>711</v>
      </c>
      <c r="H232" s="150">
        <v>14.784000000000001</v>
      </c>
      <c r="I232" s="151"/>
      <c r="L232" s="146"/>
      <c r="M232" s="152"/>
      <c r="T232" s="153"/>
      <c r="AT232" s="148" t="s">
        <v>191</v>
      </c>
      <c r="AU232" s="148" t="s">
        <v>82</v>
      </c>
      <c r="AV232" s="12" t="s">
        <v>82</v>
      </c>
      <c r="AW232" s="12" t="s">
        <v>3</v>
      </c>
      <c r="AX232" s="12" t="s">
        <v>80</v>
      </c>
      <c r="AY232" s="148" t="s">
        <v>181</v>
      </c>
    </row>
    <row r="233" spans="2:65" s="1" customFormat="1" ht="21.75" customHeight="1">
      <c r="B233" s="132"/>
      <c r="C233" s="133" t="s">
        <v>436</v>
      </c>
      <c r="D233" s="133" t="s">
        <v>184</v>
      </c>
      <c r="E233" s="134" t="s">
        <v>517</v>
      </c>
      <c r="F233" s="135" t="s">
        <v>518</v>
      </c>
      <c r="G233" s="136" t="s">
        <v>240</v>
      </c>
      <c r="H233" s="137">
        <v>14.8</v>
      </c>
      <c r="I233" s="138"/>
      <c r="J233" s="139">
        <f>ROUND(I233*H233,2)</f>
        <v>0</v>
      </c>
      <c r="K233" s="135" t="s">
        <v>188</v>
      </c>
      <c r="L233" s="32"/>
      <c r="M233" s="140" t="s">
        <v>1</v>
      </c>
      <c r="N233" s="141" t="s">
        <v>37</v>
      </c>
      <c r="P233" s="142">
        <f>O233*H233</f>
        <v>0</v>
      </c>
      <c r="Q233" s="142">
        <v>0</v>
      </c>
      <c r="R233" s="142">
        <f>Q233*H233</f>
        <v>0</v>
      </c>
      <c r="S233" s="142">
        <v>2.9999999999999997E-4</v>
      </c>
      <c r="T233" s="143">
        <f>S233*H233</f>
        <v>4.4399999999999995E-3</v>
      </c>
      <c r="AR233" s="144" t="s">
        <v>127</v>
      </c>
      <c r="AT233" s="144" t="s">
        <v>184</v>
      </c>
      <c r="AU233" s="144" t="s">
        <v>82</v>
      </c>
      <c r="AY233" s="17" t="s">
        <v>181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80</v>
      </c>
      <c r="BK233" s="145">
        <f>ROUND(I233*H233,2)</f>
        <v>0</v>
      </c>
      <c r="BL233" s="17" t="s">
        <v>127</v>
      </c>
      <c r="BM233" s="144" t="s">
        <v>712</v>
      </c>
    </row>
    <row r="234" spans="2:65" s="12" customFormat="1">
      <c r="B234" s="146"/>
      <c r="D234" s="147" t="s">
        <v>191</v>
      </c>
      <c r="E234" s="148" t="s">
        <v>1</v>
      </c>
      <c r="F234" s="149" t="s">
        <v>713</v>
      </c>
      <c r="H234" s="150">
        <v>14.8</v>
      </c>
      <c r="I234" s="151"/>
      <c r="L234" s="146"/>
      <c r="M234" s="152"/>
      <c r="T234" s="153"/>
      <c r="AT234" s="148" t="s">
        <v>191</v>
      </c>
      <c r="AU234" s="148" t="s">
        <v>82</v>
      </c>
      <c r="AV234" s="12" t="s">
        <v>82</v>
      </c>
      <c r="AW234" s="12" t="s">
        <v>29</v>
      </c>
      <c r="AX234" s="12" t="s">
        <v>80</v>
      </c>
      <c r="AY234" s="148" t="s">
        <v>181</v>
      </c>
    </row>
    <row r="235" spans="2:65" s="1" customFormat="1" ht="16.5" customHeight="1">
      <c r="B235" s="132"/>
      <c r="C235" s="133" t="s">
        <v>440</v>
      </c>
      <c r="D235" s="133" t="s">
        <v>184</v>
      </c>
      <c r="E235" s="134" t="s">
        <v>522</v>
      </c>
      <c r="F235" s="135" t="s">
        <v>523</v>
      </c>
      <c r="G235" s="136" t="s">
        <v>240</v>
      </c>
      <c r="H235" s="137">
        <v>14.8</v>
      </c>
      <c r="I235" s="138"/>
      <c r="J235" s="139">
        <f>ROUND(I235*H235,2)</f>
        <v>0</v>
      </c>
      <c r="K235" s="135" t="s">
        <v>188</v>
      </c>
      <c r="L235" s="32"/>
      <c r="M235" s="140" t="s">
        <v>1</v>
      </c>
      <c r="N235" s="141" t="s">
        <v>37</v>
      </c>
      <c r="P235" s="142">
        <f>O235*H235</f>
        <v>0</v>
      </c>
      <c r="Q235" s="142">
        <v>1.0000000000000001E-5</v>
      </c>
      <c r="R235" s="142">
        <f>Q235*H235</f>
        <v>1.4800000000000002E-4</v>
      </c>
      <c r="S235" s="142">
        <v>0</v>
      </c>
      <c r="T235" s="143">
        <f>S235*H235</f>
        <v>0</v>
      </c>
      <c r="AR235" s="144" t="s">
        <v>127</v>
      </c>
      <c r="AT235" s="144" t="s">
        <v>184</v>
      </c>
      <c r="AU235" s="144" t="s">
        <v>82</v>
      </c>
      <c r="AY235" s="17" t="s">
        <v>181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80</v>
      </c>
      <c r="BK235" s="145">
        <f>ROUND(I235*H235,2)</f>
        <v>0</v>
      </c>
      <c r="BL235" s="17" t="s">
        <v>127</v>
      </c>
      <c r="BM235" s="144" t="s">
        <v>714</v>
      </c>
    </row>
    <row r="236" spans="2:65" s="1" customFormat="1" ht="16.5" customHeight="1">
      <c r="B236" s="132"/>
      <c r="C236" s="170" t="s">
        <v>444</v>
      </c>
      <c r="D236" s="170" t="s">
        <v>272</v>
      </c>
      <c r="E236" s="171" t="s">
        <v>527</v>
      </c>
      <c r="F236" s="172" t="s">
        <v>528</v>
      </c>
      <c r="G236" s="173" t="s">
        <v>240</v>
      </c>
      <c r="H236" s="174">
        <v>15.096</v>
      </c>
      <c r="I236" s="175"/>
      <c r="J236" s="176">
        <f>ROUND(I236*H236,2)</f>
        <v>0</v>
      </c>
      <c r="K236" s="172" t="s">
        <v>1</v>
      </c>
      <c r="L236" s="177"/>
      <c r="M236" s="178" t="s">
        <v>1</v>
      </c>
      <c r="N236" s="179" t="s">
        <v>37</v>
      </c>
      <c r="P236" s="142">
        <f>O236*H236</f>
        <v>0</v>
      </c>
      <c r="Q236" s="142">
        <v>2.9999999999999997E-4</v>
      </c>
      <c r="R236" s="142">
        <f>Q236*H236</f>
        <v>4.5287999999999995E-3</v>
      </c>
      <c r="S236" s="142">
        <v>0</v>
      </c>
      <c r="T236" s="143">
        <f>S236*H236</f>
        <v>0</v>
      </c>
      <c r="AR236" s="144" t="s">
        <v>275</v>
      </c>
      <c r="AT236" s="144" t="s">
        <v>272</v>
      </c>
      <c r="AU236" s="144" t="s">
        <v>82</v>
      </c>
      <c r="AY236" s="17" t="s">
        <v>181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80</v>
      </c>
      <c r="BK236" s="145">
        <f>ROUND(I236*H236,2)</f>
        <v>0</v>
      </c>
      <c r="BL236" s="17" t="s">
        <v>127</v>
      </c>
      <c r="BM236" s="144" t="s">
        <v>715</v>
      </c>
    </row>
    <row r="237" spans="2:65" s="12" customFormat="1">
      <c r="B237" s="146"/>
      <c r="D237" s="147" t="s">
        <v>191</v>
      </c>
      <c r="F237" s="149" t="s">
        <v>716</v>
      </c>
      <c r="H237" s="150">
        <v>15.096</v>
      </c>
      <c r="I237" s="151"/>
      <c r="L237" s="146"/>
      <c r="M237" s="152"/>
      <c r="T237" s="153"/>
      <c r="AT237" s="148" t="s">
        <v>191</v>
      </c>
      <c r="AU237" s="148" t="s">
        <v>82</v>
      </c>
      <c r="AV237" s="12" t="s">
        <v>82</v>
      </c>
      <c r="AW237" s="12" t="s">
        <v>3</v>
      </c>
      <c r="AX237" s="12" t="s">
        <v>80</v>
      </c>
      <c r="AY237" s="148" t="s">
        <v>181</v>
      </c>
    </row>
    <row r="238" spans="2:65" s="1" customFormat="1" ht="24.2" customHeight="1">
      <c r="B238" s="132"/>
      <c r="C238" s="133" t="s">
        <v>448</v>
      </c>
      <c r="D238" s="133" t="s">
        <v>184</v>
      </c>
      <c r="E238" s="134" t="s">
        <v>532</v>
      </c>
      <c r="F238" s="135" t="s">
        <v>533</v>
      </c>
      <c r="G238" s="136" t="s">
        <v>236</v>
      </c>
      <c r="H238" s="137">
        <v>5.0999999999999997E-2</v>
      </c>
      <c r="I238" s="138"/>
      <c r="J238" s="139">
        <f>ROUND(I238*H238,2)</f>
        <v>0</v>
      </c>
      <c r="K238" s="135" t="s">
        <v>188</v>
      </c>
      <c r="L238" s="32"/>
      <c r="M238" s="140" t="s">
        <v>1</v>
      </c>
      <c r="N238" s="141" t="s">
        <v>37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127</v>
      </c>
      <c r="AT238" s="144" t="s">
        <v>184</v>
      </c>
      <c r="AU238" s="144" t="s">
        <v>82</v>
      </c>
      <c r="AY238" s="17" t="s">
        <v>181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80</v>
      </c>
      <c r="BK238" s="145">
        <f>ROUND(I238*H238,2)</f>
        <v>0</v>
      </c>
      <c r="BL238" s="17" t="s">
        <v>127</v>
      </c>
      <c r="BM238" s="144" t="s">
        <v>717</v>
      </c>
    </row>
    <row r="239" spans="2:65" s="1" customFormat="1" ht="24.2" customHeight="1">
      <c r="B239" s="132"/>
      <c r="C239" s="133" t="s">
        <v>454</v>
      </c>
      <c r="D239" s="133" t="s">
        <v>184</v>
      </c>
      <c r="E239" s="134" t="s">
        <v>536</v>
      </c>
      <c r="F239" s="135" t="s">
        <v>537</v>
      </c>
      <c r="G239" s="136" t="s">
        <v>236</v>
      </c>
      <c r="H239" s="137">
        <v>5.0999999999999997E-2</v>
      </c>
      <c r="I239" s="138"/>
      <c r="J239" s="139">
        <f>ROUND(I239*H239,2)</f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80</v>
      </c>
      <c r="BK239" s="145">
        <f>ROUND(I239*H239,2)</f>
        <v>0</v>
      </c>
      <c r="BL239" s="17" t="s">
        <v>127</v>
      </c>
      <c r="BM239" s="144" t="s">
        <v>718</v>
      </c>
    </row>
    <row r="240" spans="2:65" s="11" customFormat="1" ht="22.9" customHeight="1">
      <c r="B240" s="120"/>
      <c r="D240" s="121" t="s">
        <v>71</v>
      </c>
      <c r="E240" s="130" t="s">
        <v>599</v>
      </c>
      <c r="F240" s="130" t="s">
        <v>600</v>
      </c>
      <c r="I240" s="123"/>
      <c r="J240" s="131">
        <f>BK240</f>
        <v>0</v>
      </c>
      <c r="L240" s="120"/>
      <c r="M240" s="125"/>
      <c r="P240" s="126">
        <f>SUM(P241:P242)</f>
        <v>0</v>
      </c>
      <c r="R240" s="126">
        <f>SUM(R241:R242)</f>
        <v>3.5200000000000001E-3</v>
      </c>
      <c r="T240" s="127">
        <f>SUM(T241:T242)</f>
        <v>0</v>
      </c>
      <c r="AR240" s="121" t="s">
        <v>82</v>
      </c>
      <c r="AT240" s="128" t="s">
        <v>71</v>
      </c>
      <c r="AU240" s="128" t="s">
        <v>80</v>
      </c>
      <c r="AY240" s="121" t="s">
        <v>181</v>
      </c>
      <c r="BK240" s="129">
        <f>SUM(BK241:BK242)</f>
        <v>0</v>
      </c>
    </row>
    <row r="241" spans="2:65" s="1" customFormat="1" ht="24.2" customHeight="1">
      <c r="B241" s="132"/>
      <c r="C241" s="133" t="s">
        <v>459</v>
      </c>
      <c r="D241" s="133" t="s">
        <v>184</v>
      </c>
      <c r="E241" s="134" t="s">
        <v>602</v>
      </c>
      <c r="F241" s="135" t="s">
        <v>603</v>
      </c>
      <c r="G241" s="136" t="s">
        <v>187</v>
      </c>
      <c r="H241" s="137">
        <v>16</v>
      </c>
      <c r="I241" s="138"/>
      <c r="J241" s="139">
        <f>ROUND(I241*H241,2)</f>
        <v>0</v>
      </c>
      <c r="K241" s="135" t="s">
        <v>188</v>
      </c>
      <c r="L241" s="32"/>
      <c r="M241" s="140" t="s">
        <v>1</v>
      </c>
      <c r="N241" s="141" t="s">
        <v>37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127</v>
      </c>
      <c r="AT241" s="144" t="s">
        <v>184</v>
      </c>
      <c r="AU241" s="144" t="s">
        <v>82</v>
      </c>
      <c r="AY241" s="17" t="s">
        <v>181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80</v>
      </c>
      <c r="BK241" s="145">
        <f>ROUND(I241*H241,2)</f>
        <v>0</v>
      </c>
      <c r="BL241" s="17" t="s">
        <v>127</v>
      </c>
      <c r="BM241" s="144" t="s">
        <v>719</v>
      </c>
    </row>
    <row r="242" spans="2:65" s="1" customFormat="1" ht="24.2" customHeight="1">
      <c r="B242" s="132"/>
      <c r="C242" s="133" t="s">
        <v>463</v>
      </c>
      <c r="D242" s="133" t="s">
        <v>184</v>
      </c>
      <c r="E242" s="134" t="s">
        <v>606</v>
      </c>
      <c r="F242" s="135" t="s">
        <v>607</v>
      </c>
      <c r="G242" s="136" t="s">
        <v>187</v>
      </c>
      <c r="H242" s="137">
        <v>16</v>
      </c>
      <c r="I242" s="138"/>
      <c r="J242" s="139">
        <f>ROUND(I242*H242,2)</f>
        <v>0</v>
      </c>
      <c r="K242" s="135" t="s">
        <v>188</v>
      </c>
      <c r="L242" s="32"/>
      <c r="M242" s="140" t="s">
        <v>1</v>
      </c>
      <c r="N242" s="141" t="s">
        <v>37</v>
      </c>
      <c r="P242" s="142">
        <f>O242*H242</f>
        <v>0</v>
      </c>
      <c r="Q242" s="142">
        <v>2.2000000000000001E-4</v>
      </c>
      <c r="R242" s="142">
        <f>Q242*H242</f>
        <v>3.5200000000000001E-3</v>
      </c>
      <c r="S242" s="142">
        <v>0</v>
      </c>
      <c r="T242" s="143">
        <f>S242*H242</f>
        <v>0</v>
      </c>
      <c r="AR242" s="144" t="s">
        <v>127</v>
      </c>
      <c r="AT242" s="144" t="s">
        <v>184</v>
      </c>
      <c r="AU242" s="144" t="s">
        <v>82</v>
      </c>
      <c r="AY242" s="17" t="s">
        <v>181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80</v>
      </c>
      <c r="BK242" s="145">
        <f>ROUND(I242*H242,2)</f>
        <v>0</v>
      </c>
      <c r="BL242" s="17" t="s">
        <v>127</v>
      </c>
      <c r="BM242" s="144" t="s">
        <v>720</v>
      </c>
    </row>
    <row r="243" spans="2:65" s="11" customFormat="1" ht="22.9" customHeight="1">
      <c r="B243" s="120"/>
      <c r="D243" s="121" t="s">
        <v>71</v>
      </c>
      <c r="E243" s="130" t="s">
        <v>609</v>
      </c>
      <c r="F243" s="130" t="s">
        <v>610</v>
      </c>
      <c r="I243" s="123"/>
      <c r="J243" s="131">
        <f>BK243</f>
        <v>0</v>
      </c>
      <c r="L243" s="120"/>
      <c r="M243" s="125"/>
      <c r="P243" s="126">
        <f>SUM(P244:P261)</f>
        <v>0</v>
      </c>
      <c r="R243" s="126">
        <f>SUM(R244:R261)</f>
        <v>2.45802E-2</v>
      </c>
      <c r="T243" s="127">
        <f>SUM(T244:T261)</f>
        <v>4.0584000000000002E-3</v>
      </c>
      <c r="AR243" s="121" t="s">
        <v>82</v>
      </c>
      <c r="AT243" s="128" t="s">
        <v>71</v>
      </c>
      <c r="AU243" s="128" t="s">
        <v>80</v>
      </c>
      <c r="AY243" s="121" t="s">
        <v>181</v>
      </c>
      <c r="BK243" s="129">
        <f>SUM(BK244:BK261)</f>
        <v>0</v>
      </c>
    </row>
    <row r="244" spans="2:65" s="1" customFormat="1" ht="24.2" customHeight="1">
      <c r="B244" s="132"/>
      <c r="C244" s="133" t="s">
        <v>467</v>
      </c>
      <c r="D244" s="133" t="s">
        <v>184</v>
      </c>
      <c r="E244" s="134" t="s">
        <v>612</v>
      </c>
      <c r="F244" s="135" t="s">
        <v>613</v>
      </c>
      <c r="G244" s="136" t="s">
        <v>187</v>
      </c>
      <c r="H244" s="137">
        <v>33.82</v>
      </c>
      <c r="I244" s="138"/>
      <c r="J244" s="139">
        <f>ROUND(I244*H244,2)</f>
        <v>0</v>
      </c>
      <c r="K244" s="135" t="s">
        <v>188</v>
      </c>
      <c r="L244" s="32"/>
      <c r="M244" s="140" t="s">
        <v>1</v>
      </c>
      <c r="N244" s="141" t="s">
        <v>37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127</v>
      </c>
      <c r="AT244" s="144" t="s">
        <v>184</v>
      </c>
      <c r="AU244" s="144" t="s">
        <v>82</v>
      </c>
      <c r="AY244" s="17" t="s">
        <v>181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80</v>
      </c>
      <c r="BK244" s="145">
        <f>ROUND(I244*H244,2)</f>
        <v>0</v>
      </c>
      <c r="BL244" s="17" t="s">
        <v>127</v>
      </c>
      <c r="BM244" s="144" t="s">
        <v>721</v>
      </c>
    </row>
    <row r="245" spans="2:65" s="12" customFormat="1">
      <c r="B245" s="146"/>
      <c r="D245" s="147" t="s">
        <v>191</v>
      </c>
      <c r="E245" s="148" t="s">
        <v>1</v>
      </c>
      <c r="F245" s="149" t="s">
        <v>635</v>
      </c>
      <c r="H245" s="150">
        <v>13.02</v>
      </c>
      <c r="I245" s="151"/>
      <c r="L245" s="146"/>
      <c r="M245" s="152"/>
      <c r="T245" s="153"/>
      <c r="AT245" s="148" t="s">
        <v>191</v>
      </c>
      <c r="AU245" s="148" t="s">
        <v>82</v>
      </c>
      <c r="AV245" s="12" t="s">
        <v>82</v>
      </c>
      <c r="AW245" s="12" t="s">
        <v>29</v>
      </c>
      <c r="AX245" s="12" t="s">
        <v>72</v>
      </c>
      <c r="AY245" s="148" t="s">
        <v>181</v>
      </c>
    </row>
    <row r="246" spans="2:65" s="12" customFormat="1">
      <c r="B246" s="146"/>
      <c r="D246" s="147" t="s">
        <v>191</v>
      </c>
      <c r="E246" s="148" t="s">
        <v>1</v>
      </c>
      <c r="F246" s="149" t="s">
        <v>636</v>
      </c>
      <c r="H246" s="150">
        <v>18.559999999999999</v>
      </c>
      <c r="I246" s="151"/>
      <c r="L246" s="146"/>
      <c r="M246" s="152"/>
      <c r="T246" s="153"/>
      <c r="AT246" s="148" t="s">
        <v>191</v>
      </c>
      <c r="AU246" s="148" t="s">
        <v>82</v>
      </c>
      <c r="AV246" s="12" t="s">
        <v>82</v>
      </c>
      <c r="AW246" s="12" t="s">
        <v>29</v>
      </c>
      <c r="AX246" s="12" t="s">
        <v>72</v>
      </c>
      <c r="AY246" s="148" t="s">
        <v>181</v>
      </c>
    </row>
    <row r="247" spans="2:65" s="12" customFormat="1">
      <c r="B247" s="146"/>
      <c r="D247" s="147" t="s">
        <v>191</v>
      </c>
      <c r="E247" s="148" t="s">
        <v>1</v>
      </c>
      <c r="F247" s="149" t="s">
        <v>637</v>
      </c>
      <c r="H247" s="150">
        <v>-1.6</v>
      </c>
      <c r="I247" s="151"/>
      <c r="L247" s="146"/>
      <c r="M247" s="152"/>
      <c r="T247" s="153"/>
      <c r="AT247" s="148" t="s">
        <v>191</v>
      </c>
      <c r="AU247" s="148" t="s">
        <v>82</v>
      </c>
      <c r="AV247" s="12" t="s">
        <v>82</v>
      </c>
      <c r="AW247" s="12" t="s">
        <v>29</v>
      </c>
      <c r="AX247" s="12" t="s">
        <v>72</v>
      </c>
      <c r="AY247" s="148" t="s">
        <v>181</v>
      </c>
    </row>
    <row r="248" spans="2:65" s="12" customFormat="1">
      <c r="B248" s="146"/>
      <c r="D248" s="147" t="s">
        <v>191</v>
      </c>
      <c r="E248" s="148" t="s">
        <v>1</v>
      </c>
      <c r="F248" s="149" t="s">
        <v>638</v>
      </c>
      <c r="H248" s="150">
        <v>3.84</v>
      </c>
      <c r="I248" s="151"/>
      <c r="L248" s="146"/>
      <c r="M248" s="152"/>
      <c r="T248" s="153"/>
      <c r="AT248" s="148" t="s">
        <v>191</v>
      </c>
      <c r="AU248" s="148" t="s">
        <v>82</v>
      </c>
      <c r="AV248" s="12" t="s">
        <v>82</v>
      </c>
      <c r="AW248" s="12" t="s">
        <v>29</v>
      </c>
      <c r="AX248" s="12" t="s">
        <v>72</v>
      </c>
      <c r="AY248" s="148" t="s">
        <v>181</v>
      </c>
    </row>
    <row r="249" spans="2:65" s="13" customFormat="1">
      <c r="B249" s="154"/>
      <c r="D249" s="147" t="s">
        <v>191</v>
      </c>
      <c r="E249" s="155" t="s">
        <v>1</v>
      </c>
      <c r="F249" s="156" t="s">
        <v>193</v>
      </c>
      <c r="H249" s="157">
        <v>33.819999999999993</v>
      </c>
      <c r="I249" s="158"/>
      <c r="L249" s="154"/>
      <c r="M249" s="159"/>
      <c r="T249" s="160"/>
      <c r="AT249" s="155" t="s">
        <v>191</v>
      </c>
      <c r="AU249" s="155" t="s">
        <v>82</v>
      </c>
      <c r="AV249" s="13" t="s">
        <v>189</v>
      </c>
      <c r="AW249" s="13" t="s">
        <v>29</v>
      </c>
      <c r="AX249" s="13" t="s">
        <v>80</v>
      </c>
      <c r="AY249" s="155" t="s">
        <v>181</v>
      </c>
    </row>
    <row r="250" spans="2:65" s="1" customFormat="1" ht="24.2" customHeight="1">
      <c r="B250" s="132"/>
      <c r="C250" s="133" t="s">
        <v>471</v>
      </c>
      <c r="D250" s="133" t="s">
        <v>184</v>
      </c>
      <c r="E250" s="134" t="s">
        <v>619</v>
      </c>
      <c r="F250" s="135" t="s">
        <v>620</v>
      </c>
      <c r="G250" s="136" t="s">
        <v>187</v>
      </c>
      <c r="H250" s="137">
        <v>33.82</v>
      </c>
      <c r="I250" s="138"/>
      <c r="J250" s="139">
        <f>ROUND(I250*H250,2)</f>
        <v>0</v>
      </c>
      <c r="K250" s="135" t="s">
        <v>188</v>
      </c>
      <c r="L250" s="32"/>
      <c r="M250" s="140" t="s">
        <v>1</v>
      </c>
      <c r="N250" s="141" t="s">
        <v>37</v>
      </c>
      <c r="P250" s="142">
        <f>O250*H250</f>
        <v>0</v>
      </c>
      <c r="Q250" s="142">
        <v>1.0000000000000001E-5</v>
      </c>
      <c r="R250" s="142">
        <f>Q250*H250</f>
        <v>3.3820000000000003E-4</v>
      </c>
      <c r="S250" s="142">
        <v>1.2E-4</v>
      </c>
      <c r="T250" s="143">
        <f>S250*H250</f>
        <v>4.0584000000000002E-3</v>
      </c>
      <c r="AR250" s="144" t="s">
        <v>127</v>
      </c>
      <c r="AT250" s="144" t="s">
        <v>184</v>
      </c>
      <c r="AU250" s="144" t="s">
        <v>82</v>
      </c>
      <c r="AY250" s="17" t="s">
        <v>181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80</v>
      </c>
      <c r="BK250" s="145">
        <f>ROUND(I250*H250,2)</f>
        <v>0</v>
      </c>
      <c r="BL250" s="17" t="s">
        <v>127</v>
      </c>
      <c r="BM250" s="144" t="s">
        <v>722</v>
      </c>
    </row>
    <row r="251" spans="2:65" s="1" customFormat="1" ht="24.2" customHeight="1">
      <c r="B251" s="132"/>
      <c r="C251" s="133" t="s">
        <v>476</v>
      </c>
      <c r="D251" s="133" t="s">
        <v>184</v>
      </c>
      <c r="E251" s="134" t="s">
        <v>623</v>
      </c>
      <c r="F251" s="135" t="s">
        <v>624</v>
      </c>
      <c r="G251" s="136" t="s">
        <v>187</v>
      </c>
      <c r="H251" s="137">
        <v>52.7</v>
      </c>
      <c r="I251" s="138"/>
      <c r="J251" s="139">
        <f>ROUND(I251*H251,2)</f>
        <v>0</v>
      </c>
      <c r="K251" s="135" t="s">
        <v>188</v>
      </c>
      <c r="L251" s="32"/>
      <c r="M251" s="140" t="s">
        <v>1</v>
      </c>
      <c r="N251" s="141" t="s">
        <v>37</v>
      </c>
      <c r="P251" s="142">
        <f>O251*H251</f>
        <v>0</v>
      </c>
      <c r="Q251" s="142">
        <v>2.0000000000000001E-4</v>
      </c>
      <c r="R251" s="142">
        <f>Q251*H251</f>
        <v>1.0540000000000001E-2</v>
      </c>
      <c r="S251" s="142">
        <v>0</v>
      </c>
      <c r="T251" s="143">
        <f>S251*H251</f>
        <v>0</v>
      </c>
      <c r="AR251" s="144" t="s">
        <v>127</v>
      </c>
      <c r="AT251" s="144" t="s">
        <v>184</v>
      </c>
      <c r="AU251" s="144" t="s">
        <v>82</v>
      </c>
      <c r="AY251" s="17" t="s">
        <v>181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80</v>
      </c>
      <c r="BK251" s="145">
        <f>ROUND(I251*H251,2)</f>
        <v>0</v>
      </c>
      <c r="BL251" s="17" t="s">
        <v>127</v>
      </c>
      <c r="BM251" s="144" t="s">
        <v>723</v>
      </c>
    </row>
    <row r="252" spans="2:65" s="14" customFormat="1">
      <c r="B252" s="164"/>
      <c r="D252" s="147" t="s">
        <v>191</v>
      </c>
      <c r="E252" s="165" t="s">
        <v>1</v>
      </c>
      <c r="F252" s="166" t="s">
        <v>724</v>
      </c>
      <c r="H252" s="165" t="s">
        <v>1</v>
      </c>
      <c r="I252" s="167"/>
      <c r="L252" s="164"/>
      <c r="M252" s="168"/>
      <c r="T252" s="169"/>
      <c r="AT252" s="165" t="s">
        <v>191</v>
      </c>
      <c r="AU252" s="165" t="s">
        <v>82</v>
      </c>
      <c r="AV252" s="14" t="s">
        <v>80</v>
      </c>
      <c r="AW252" s="14" t="s">
        <v>29</v>
      </c>
      <c r="AX252" s="14" t="s">
        <v>72</v>
      </c>
      <c r="AY252" s="165" t="s">
        <v>181</v>
      </c>
    </row>
    <row r="253" spans="2:65" s="12" customFormat="1">
      <c r="B253" s="146"/>
      <c r="D253" s="147" t="s">
        <v>191</v>
      </c>
      <c r="E253" s="148" t="s">
        <v>1</v>
      </c>
      <c r="F253" s="149" t="s">
        <v>641</v>
      </c>
      <c r="H253" s="150">
        <v>33.82</v>
      </c>
      <c r="I253" s="151"/>
      <c r="L253" s="146"/>
      <c r="M253" s="152"/>
      <c r="T253" s="153"/>
      <c r="AT253" s="148" t="s">
        <v>191</v>
      </c>
      <c r="AU253" s="148" t="s">
        <v>82</v>
      </c>
      <c r="AV253" s="12" t="s">
        <v>82</v>
      </c>
      <c r="AW253" s="12" t="s">
        <v>29</v>
      </c>
      <c r="AX253" s="12" t="s">
        <v>72</v>
      </c>
      <c r="AY253" s="148" t="s">
        <v>181</v>
      </c>
    </row>
    <row r="254" spans="2:65" s="14" customFormat="1">
      <c r="B254" s="164"/>
      <c r="D254" s="147" t="s">
        <v>191</v>
      </c>
      <c r="E254" s="165" t="s">
        <v>1</v>
      </c>
      <c r="F254" s="166" t="s">
        <v>725</v>
      </c>
      <c r="H254" s="165" t="s">
        <v>1</v>
      </c>
      <c r="I254" s="167"/>
      <c r="L254" s="164"/>
      <c r="M254" s="168"/>
      <c r="T254" s="169"/>
      <c r="AT254" s="165" t="s">
        <v>191</v>
      </c>
      <c r="AU254" s="165" t="s">
        <v>82</v>
      </c>
      <c r="AV254" s="14" t="s">
        <v>80</v>
      </c>
      <c r="AW254" s="14" t="s">
        <v>29</v>
      </c>
      <c r="AX254" s="14" t="s">
        <v>72</v>
      </c>
      <c r="AY254" s="165" t="s">
        <v>181</v>
      </c>
    </row>
    <row r="255" spans="2:65" s="12" customFormat="1">
      <c r="B255" s="146"/>
      <c r="D255" s="147" t="s">
        <v>191</v>
      </c>
      <c r="E255" s="148" t="s">
        <v>1</v>
      </c>
      <c r="F255" s="149" t="s">
        <v>651</v>
      </c>
      <c r="H255" s="150">
        <v>5.12</v>
      </c>
      <c r="I255" s="151"/>
      <c r="L255" s="146"/>
      <c r="M255" s="152"/>
      <c r="T255" s="153"/>
      <c r="AT255" s="148" t="s">
        <v>191</v>
      </c>
      <c r="AU255" s="148" t="s">
        <v>82</v>
      </c>
      <c r="AV255" s="12" t="s">
        <v>82</v>
      </c>
      <c r="AW255" s="12" t="s">
        <v>29</v>
      </c>
      <c r="AX255" s="12" t="s">
        <v>72</v>
      </c>
      <c r="AY255" s="148" t="s">
        <v>181</v>
      </c>
    </row>
    <row r="256" spans="2:65" s="14" customFormat="1">
      <c r="B256" s="164"/>
      <c r="D256" s="147" t="s">
        <v>191</v>
      </c>
      <c r="E256" s="165" t="s">
        <v>1</v>
      </c>
      <c r="F256" s="166" t="s">
        <v>652</v>
      </c>
      <c r="H256" s="165" t="s">
        <v>1</v>
      </c>
      <c r="I256" s="167"/>
      <c r="L256" s="164"/>
      <c r="M256" s="168"/>
      <c r="T256" s="169"/>
      <c r="AT256" s="165" t="s">
        <v>191</v>
      </c>
      <c r="AU256" s="165" t="s">
        <v>82</v>
      </c>
      <c r="AV256" s="14" t="s">
        <v>80</v>
      </c>
      <c r="AW256" s="14" t="s">
        <v>29</v>
      </c>
      <c r="AX256" s="14" t="s">
        <v>72</v>
      </c>
      <c r="AY256" s="165" t="s">
        <v>181</v>
      </c>
    </row>
    <row r="257" spans="2:65" s="12" customFormat="1">
      <c r="B257" s="146"/>
      <c r="D257" s="147" t="s">
        <v>191</v>
      </c>
      <c r="E257" s="148" t="s">
        <v>1</v>
      </c>
      <c r="F257" s="149" t="s">
        <v>653</v>
      </c>
      <c r="H257" s="150">
        <v>10.56</v>
      </c>
      <c r="I257" s="151"/>
      <c r="L257" s="146"/>
      <c r="M257" s="152"/>
      <c r="T257" s="153"/>
      <c r="AT257" s="148" t="s">
        <v>191</v>
      </c>
      <c r="AU257" s="148" t="s">
        <v>82</v>
      </c>
      <c r="AV257" s="12" t="s">
        <v>82</v>
      </c>
      <c r="AW257" s="12" t="s">
        <v>29</v>
      </c>
      <c r="AX257" s="12" t="s">
        <v>72</v>
      </c>
      <c r="AY257" s="148" t="s">
        <v>181</v>
      </c>
    </row>
    <row r="258" spans="2:65" s="14" customFormat="1">
      <c r="B258" s="164"/>
      <c r="D258" s="147" t="s">
        <v>191</v>
      </c>
      <c r="E258" s="165" t="s">
        <v>1</v>
      </c>
      <c r="F258" s="166" t="s">
        <v>726</v>
      </c>
      <c r="H258" s="165" t="s">
        <v>1</v>
      </c>
      <c r="I258" s="167"/>
      <c r="L258" s="164"/>
      <c r="M258" s="168"/>
      <c r="T258" s="169"/>
      <c r="AT258" s="165" t="s">
        <v>191</v>
      </c>
      <c r="AU258" s="165" t="s">
        <v>82</v>
      </c>
      <c r="AV258" s="14" t="s">
        <v>80</v>
      </c>
      <c r="AW258" s="14" t="s">
        <v>29</v>
      </c>
      <c r="AX258" s="14" t="s">
        <v>72</v>
      </c>
      <c r="AY258" s="165" t="s">
        <v>181</v>
      </c>
    </row>
    <row r="259" spans="2:65" s="12" customFormat="1">
      <c r="B259" s="146"/>
      <c r="D259" s="147" t="s">
        <v>191</v>
      </c>
      <c r="E259" s="148" t="s">
        <v>1</v>
      </c>
      <c r="F259" s="149" t="s">
        <v>727</v>
      </c>
      <c r="H259" s="150">
        <v>3.2</v>
      </c>
      <c r="I259" s="151"/>
      <c r="L259" s="146"/>
      <c r="M259" s="152"/>
      <c r="T259" s="153"/>
      <c r="AT259" s="148" t="s">
        <v>191</v>
      </c>
      <c r="AU259" s="148" t="s">
        <v>82</v>
      </c>
      <c r="AV259" s="12" t="s">
        <v>82</v>
      </c>
      <c r="AW259" s="12" t="s">
        <v>29</v>
      </c>
      <c r="AX259" s="12" t="s">
        <v>72</v>
      </c>
      <c r="AY259" s="148" t="s">
        <v>181</v>
      </c>
    </row>
    <row r="260" spans="2:65" s="13" customFormat="1">
      <c r="B260" s="154"/>
      <c r="D260" s="147" t="s">
        <v>191</v>
      </c>
      <c r="E260" s="155" t="s">
        <v>1</v>
      </c>
      <c r="F260" s="156" t="s">
        <v>193</v>
      </c>
      <c r="H260" s="157">
        <v>52.7</v>
      </c>
      <c r="I260" s="158"/>
      <c r="L260" s="154"/>
      <c r="M260" s="159"/>
      <c r="T260" s="160"/>
      <c r="AT260" s="155" t="s">
        <v>191</v>
      </c>
      <c r="AU260" s="155" t="s">
        <v>82</v>
      </c>
      <c r="AV260" s="13" t="s">
        <v>189</v>
      </c>
      <c r="AW260" s="13" t="s">
        <v>29</v>
      </c>
      <c r="AX260" s="13" t="s">
        <v>80</v>
      </c>
      <c r="AY260" s="155" t="s">
        <v>181</v>
      </c>
    </row>
    <row r="261" spans="2:65" s="1" customFormat="1" ht="33" customHeight="1">
      <c r="B261" s="132"/>
      <c r="C261" s="133" t="s">
        <v>480</v>
      </c>
      <c r="D261" s="133" t="s">
        <v>184</v>
      </c>
      <c r="E261" s="134" t="s">
        <v>627</v>
      </c>
      <c r="F261" s="135" t="s">
        <v>628</v>
      </c>
      <c r="G261" s="136" t="s">
        <v>187</v>
      </c>
      <c r="H261" s="137">
        <v>52.7</v>
      </c>
      <c r="I261" s="138"/>
      <c r="J261" s="139">
        <f>ROUND(I261*H261,2)</f>
        <v>0</v>
      </c>
      <c r="K261" s="135" t="s">
        <v>188</v>
      </c>
      <c r="L261" s="32"/>
      <c r="M261" s="180" t="s">
        <v>1</v>
      </c>
      <c r="N261" s="181" t="s">
        <v>37</v>
      </c>
      <c r="O261" s="182"/>
      <c r="P261" s="183">
        <f>O261*H261</f>
        <v>0</v>
      </c>
      <c r="Q261" s="183">
        <v>2.5999999999999998E-4</v>
      </c>
      <c r="R261" s="183">
        <f>Q261*H261</f>
        <v>1.3701999999999999E-2</v>
      </c>
      <c r="S261" s="183">
        <v>0</v>
      </c>
      <c r="T261" s="184">
        <f>S261*H261</f>
        <v>0</v>
      </c>
      <c r="AR261" s="144" t="s">
        <v>127</v>
      </c>
      <c r="AT261" s="144" t="s">
        <v>184</v>
      </c>
      <c r="AU261" s="144" t="s">
        <v>82</v>
      </c>
      <c r="AY261" s="17" t="s">
        <v>181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80</v>
      </c>
      <c r="BK261" s="145">
        <f>ROUND(I261*H261,2)</f>
        <v>0</v>
      </c>
      <c r="BL261" s="17" t="s">
        <v>127</v>
      </c>
      <c r="BM261" s="144" t="s">
        <v>728</v>
      </c>
    </row>
    <row r="262" spans="2:65" s="1" customFormat="1" ht="6.95" customHeight="1">
      <c r="B262" s="44"/>
      <c r="C262" s="45"/>
      <c r="D262" s="45"/>
      <c r="E262" s="45"/>
      <c r="F262" s="45"/>
      <c r="G262" s="45"/>
      <c r="H262" s="45"/>
      <c r="I262" s="45"/>
      <c r="J262" s="45"/>
      <c r="K262" s="45"/>
      <c r="L262" s="32"/>
    </row>
  </sheetData>
  <autoFilter ref="C132:K261" xr:uid="{00000000-0009-0000-0000-000002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729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ROUND((SUM(BE133:BE260)),  2)</f>
        <v>0</v>
      </c>
      <c r="I33" s="92">
        <v>0.21</v>
      </c>
      <c r="J33" s="91">
        <f>ROUND(((SUM(BE133:BE260))*I33),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ROUND((SUM(BF133:BF260)),  2)</f>
        <v>0</v>
      </c>
      <c r="I34" s="92">
        <v>0.15</v>
      </c>
      <c r="J34" s="91">
        <f>ROUND(((SUM(BF133:BF260))*I34),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ROUND((SUM(BG133:BG260)),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ROUND((SUM(BH133:BH260)),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ROUND((SUM(BI133:BI260)),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02 - m.č.  424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J133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J134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J169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J178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J180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J181</f>
        <v>0</v>
      </c>
      <c r="L103" s="108"/>
    </row>
    <row r="104" spans="2:12" s="9" customFormat="1" ht="19.899999999999999" customHeight="1">
      <c r="B104" s="108"/>
      <c r="D104" s="109" t="s">
        <v>154</v>
      </c>
      <c r="E104" s="110"/>
      <c r="F104" s="110"/>
      <c r="G104" s="110"/>
      <c r="H104" s="110"/>
      <c r="I104" s="110"/>
      <c r="J104" s="111">
        <f>J190</f>
        <v>0</v>
      </c>
      <c r="L104" s="108"/>
    </row>
    <row r="105" spans="2:12" s="9" customFormat="1" ht="19.899999999999999" customHeight="1">
      <c r="B105" s="108"/>
      <c r="D105" s="109" t="s">
        <v>155</v>
      </c>
      <c r="E105" s="110"/>
      <c r="F105" s="110"/>
      <c r="G105" s="110"/>
      <c r="H105" s="110"/>
      <c r="I105" s="110"/>
      <c r="J105" s="111">
        <f>J193</f>
        <v>0</v>
      </c>
      <c r="L105" s="108"/>
    </row>
    <row r="106" spans="2:12" s="9" customFormat="1" ht="19.899999999999999" customHeight="1">
      <c r="B106" s="108"/>
      <c r="D106" s="109" t="s">
        <v>156</v>
      </c>
      <c r="E106" s="110"/>
      <c r="F106" s="110"/>
      <c r="G106" s="110"/>
      <c r="H106" s="110"/>
      <c r="I106" s="110"/>
      <c r="J106" s="111">
        <f>J195</f>
        <v>0</v>
      </c>
      <c r="L106" s="108"/>
    </row>
    <row r="107" spans="2:12" s="9" customFormat="1" ht="19.899999999999999" customHeight="1">
      <c r="B107" s="108"/>
      <c r="D107" s="109" t="s">
        <v>157</v>
      </c>
      <c r="E107" s="110"/>
      <c r="F107" s="110"/>
      <c r="G107" s="110"/>
      <c r="H107" s="110"/>
      <c r="I107" s="110"/>
      <c r="J107" s="111">
        <f>J199</f>
        <v>0</v>
      </c>
      <c r="L107" s="108"/>
    </row>
    <row r="108" spans="2:12" s="9" customFormat="1" ht="19.899999999999999" customHeight="1">
      <c r="B108" s="108"/>
      <c r="D108" s="109" t="s">
        <v>158</v>
      </c>
      <c r="E108" s="110"/>
      <c r="F108" s="110"/>
      <c r="G108" s="110"/>
      <c r="H108" s="110"/>
      <c r="I108" s="110"/>
      <c r="J108" s="111">
        <f>J210</f>
        <v>0</v>
      </c>
      <c r="L108" s="108"/>
    </row>
    <row r="109" spans="2:12" s="9" customFormat="1" ht="19.899999999999999" customHeight="1">
      <c r="B109" s="108"/>
      <c r="D109" s="109" t="s">
        <v>159</v>
      </c>
      <c r="E109" s="110"/>
      <c r="F109" s="110"/>
      <c r="G109" s="110"/>
      <c r="H109" s="110"/>
      <c r="I109" s="110"/>
      <c r="J109" s="111">
        <f>J216</f>
        <v>0</v>
      </c>
      <c r="L109" s="108"/>
    </row>
    <row r="110" spans="2:12" s="9" customFormat="1" ht="19.899999999999999" customHeight="1">
      <c r="B110" s="108"/>
      <c r="D110" s="109" t="s">
        <v>160</v>
      </c>
      <c r="E110" s="110"/>
      <c r="F110" s="110"/>
      <c r="G110" s="110"/>
      <c r="H110" s="110"/>
      <c r="I110" s="110"/>
      <c r="J110" s="111">
        <f>J221</f>
        <v>0</v>
      </c>
      <c r="L110" s="108"/>
    </row>
    <row r="111" spans="2:12" s="9" customFormat="1" ht="19.899999999999999" customHeight="1">
      <c r="B111" s="108"/>
      <c r="D111" s="109" t="s">
        <v>162</v>
      </c>
      <c r="E111" s="110"/>
      <c r="F111" s="110"/>
      <c r="G111" s="110"/>
      <c r="H111" s="110"/>
      <c r="I111" s="110"/>
      <c r="J111" s="111">
        <f>J230</f>
        <v>0</v>
      </c>
      <c r="L111" s="108"/>
    </row>
    <row r="112" spans="2:12" s="9" customFormat="1" ht="19.899999999999999" customHeight="1">
      <c r="B112" s="108"/>
      <c r="D112" s="109" t="s">
        <v>164</v>
      </c>
      <c r="E112" s="110"/>
      <c r="F112" s="110"/>
      <c r="G112" s="110"/>
      <c r="H112" s="110"/>
      <c r="I112" s="110"/>
      <c r="J112" s="111">
        <f>J246</f>
        <v>0</v>
      </c>
      <c r="L112" s="108"/>
    </row>
    <row r="113" spans="2:12" s="9" customFormat="1" ht="19.899999999999999" customHeight="1">
      <c r="B113" s="108"/>
      <c r="D113" s="109" t="s">
        <v>165</v>
      </c>
      <c r="E113" s="110"/>
      <c r="F113" s="110"/>
      <c r="G113" s="110"/>
      <c r="H113" s="110"/>
      <c r="I113" s="110"/>
      <c r="J113" s="111">
        <f>J249</f>
        <v>0</v>
      </c>
      <c r="L113" s="108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166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35" t="str">
        <f>E7</f>
        <v>Rekonstrukce ubytovacího zázemí pavilon A</v>
      </c>
      <c r="F123" s="236"/>
      <c r="G123" s="236"/>
      <c r="H123" s="236"/>
      <c r="L123" s="32"/>
    </row>
    <row r="124" spans="2:12" s="1" customFormat="1" ht="12" customHeight="1">
      <c r="B124" s="32"/>
      <c r="C124" s="27" t="s">
        <v>137</v>
      </c>
      <c r="L124" s="32"/>
    </row>
    <row r="125" spans="2:12" s="1" customFormat="1" ht="16.5" customHeight="1">
      <c r="B125" s="32"/>
      <c r="E125" s="198" t="str">
        <f>E9</f>
        <v>02 - m.č.  424</v>
      </c>
      <c r="F125" s="234"/>
      <c r="G125" s="234"/>
      <c r="H125" s="234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F12</f>
        <v xml:space="preserve"> </v>
      </c>
      <c r="I127" s="27" t="s">
        <v>22</v>
      </c>
      <c r="J127" s="52">
        <f>IF(J12="","",J12)</f>
        <v>0</v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23</v>
      </c>
      <c r="F129" s="25" t="str">
        <f>E15</f>
        <v xml:space="preserve"> </v>
      </c>
      <c r="I129" s="27" t="s">
        <v>28</v>
      </c>
      <c r="J129" s="30" t="str">
        <f>E21</f>
        <v xml:space="preserve"> </v>
      </c>
      <c r="L129" s="32"/>
    </row>
    <row r="130" spans="2:65" s="1" customFormat="1" ht="15.2" customHeight="1">
      <c r="B130" s="32"/>
      <c r="C130" s="27" t="s">
        <v>26</v>
      </c>
      <c r="F130" s="25" t="str">
        <f>IF(E18="","",E18)</f>
        <v>Vyplň údaj</v>
      </c>
      <c r="I130" s="27" t="s">
        <v>30</v>
      </c>
      <c r="J130" s="30" t="str">
        <f>E24</f>
        <v xml:space="preserve"> 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2"/>
      <c r="C132" s="113" t="s">
        <v>167</v>
      </c>
      <c r="D132" s="114" t="s">
        <v>57</v>
      </c>
      <c r="E132" s="114" t="s">
        <v>53</v>
      </c>
      <c r="F132" s="114" t="s">
        <v>54</v>
      </c>
      <c r="G132" s="114" t="s">
        <v>168</v>
      </c>
      <c r="H132" s="114" t="s">
        <v>169</v>
      </c>
      <c r="I132" s="114" t="s">
        <v>170</v>
      </c>
      <c r="J132" s="114" t="s">
        <v>141</v>
      </c>
      <c r="K132" s="115" t="s">
        <v>171</v>
      </c>
      <c r="L132" s="112"/>
      <c r="M132" s="59" t="s">
        <v>1</v>
      </c>
      <c r="N132" s="60" t="s">
        <v>36</v>
      </c>
      <c r="O132" s="60" t="s">
        <v>172</v>
      </c>
      <c r="P132" s="60" t="s">
        <v>173</v>
      </c>
      <c r="Q132" s="60" t="s">
        <v>174</v>
      </c>
      <c r="R132" s="60" t="s">
        <v>175</v>
      </c>
      <c r="S132" s="60" t="s">
        <v>176</v>
      </c>
      <c r="T132" s="61" t="s">
        <v>177</v>
      </c>
    </row>
    <row r="133" spans="2:65" s="1" customFormat="1" ht="22.9" customHeight="1">
      <c r="B133" s="32"/>
      <c r="C133" s="64" t="s">
        <v>178</v>
      </c>
      <c r="J133" s="116">
        <f>BK133</f>
        <v>0</v>
      </c>
      <c r="L133" s="32"/>
      <c r="M133" s="62"/>
      <c r="N133" s="53"/>
      <c r="O133" s="53"/>
      <c r="P133" s="117">
        <f>P134+P180</f>
        <v>0</v>
      </c>
      <c r="Q133" s="53"/>
      <c r="R133" s="117">
        <f>R134+R180</f>
        <v>2.6850839799999999</v>
      </c>
      <c r="S133" s="53"/>
      <c r="T133" s="118">
        <f>T134+T180</f>
        <v>5.3513115999999998</v>
      </c>
      <c r="AT133" s="17" t="s">
        <v>71</v>
      </c>
      <c r="AU133" s="17" t="s">
        <v>143</v>
      </c>
      <c r="BK133" s="119">
        <f>BK134+BK180</f>
        <v>0</v>
      </c>
    </row>
    <row r="134" spans="2:65" s="11" customFormat="1" ht="25.9" customHeight="1">
      <c r="B134" s="120"/>
      <c r="D134" s="121" t="s">
        <v>71</v>
      </c>
      <c r="E134" s="122" t="s">
        <v>179</v>
      </c>
      <c r="F134" s="122" t="s">
        <v>180</v>
      </c>
      <c r="I134" s="123"/>
      <c r="J134" s="124">
        <f>BK134</f>
        <v>0</v>
      </c>
      <c r="L134" s="120"/>
      <c r="M134" s="125"/>
      <c r="P134" s="126">
        <f>P135+P155+P169+P178</f>
        <v>0</v>
      </c>
      <c r="R134" s="126">
        <f>R135+R155+R169+R178</f>
        <v>0.52245700000000006</v>
      </c>
      <c r="T134" s="127">
        <f>T135+T155+T169+T178</f>
        <v>4.7075800000000001</v>
      </c>
      <c r="AR134" s="121" t="s">
        <v>80</v>
      </c>
      <c r="AT134" s="128" t="s">
        <v>71</v>
      </c>
      <c r="AU134" s="128" t="s">
        <v>72</v>
      </c>
      <c r="AY134" s="121" t="s">
        <v>181</v>
      </c>
      <c r="BK134" s="129">
        <f>BK135+BK155+BK169+BK178</f>
        <v>0</v>
      </c>
    </row>
    <row r="135" spans="2:65" s="11" customFormat="1" ht="22.9" customHeight="1">
      <c r="B135" s="120"/>
      <c r="D135" s="121" t="s">
        <v>71</v>
      </c>
      <c r="E135" s="130" t="s">
        <v>182</v>
      </c>
      <c r="F135" s="130" t="s">
        <v>183</v>
      </c>
      <c r="I135" s="123"/>
      <c r="J135" s="131">
        <f>BK135</f>
        <v>0</v>
      </c>
      <c r="L135" s="120"/>
      <c r="M135" s="125"/>
      <c r="P135" s="126">
        <f>SUM(P136:P154)</f>
        <v>0</v>
      </c>
      <c r="R135" s="126">
        <f>SUM(R136:R154)</f>
        <v>0.51685720000000002</v>
      </c>
      <c r="T135" s="127">
        <f>SUM(T136:T154)</f>
        <v>0</v>
      </c>
      <c r="AR135" s="121" t="s">
        <v>80</v>
      </c>
      <c r="AT135" s="128" t="s">
        <v>71</v>
      </c>
      <c r="AU135" s="128" t="s">
        <v>80</v>
      </c>
      <c r="AY135" s="121" t="s">
        <v>181</v>
      </c>
      <c r="BK135" s="129">
        <f>SUM(BK136:BK154)</f>
        <v>0</v>
      </c>
    </row>
    <row r="136" spans="2:65" s="1" customFormat="1" ht="33" customHeight="1">
      <c r="B136" s="132"/>
      <c r="C136" s="133" t="s">
        <v>80</v>
      </c>
      <c r="D136" s="133" t="s">
        <v>184</v>
      </c>
      <c r="E136" s="134" t="s">
        <v>631</v>
      </c>
      <c r="F136" s="135" t="s">
        <v>632</v>
      </c>
      <c r="G136" s="136" t="s">
        <v>187</v>
      </c>
      <c r="H136" s="137">
        <v>38</v>
      </c>
      <c r="I136" s="138"/>
      <c r="J136" s="139">
        <f>ROUND(I136*H136,2)</f>
        <v>0</v>
      </c>
      <c r="K136" s="135" t="s">
        <v>188</v>
      </c>
      <c r="L136" s="32"/>
      <c r="M136" s="140" t="s">
        <v>1</v>
      </c>
      <c r="N136" s="141" t="s">
        <v>37</v>
      </c>
      <c r="P136" s="142">
        <f>O136*H136</f>
        <v>0</v>
      </c>
      <c r="Q136" s="142">
        <v>3.0000000000000001E-3</v>
      </c>
      <c r="R136" s="142">
        <f>Q136*H136</f>
        <v>0.114</v>
      </c>
      <c r="S136" s="142">
        <v>0</v>
      </c>
      <c r="T136" s="143">
        <f>S136*H136</f>
        <v>0</v>
      </c>
      <c r="AR136" s="144" t="s">
        <v>189</v>
      </c>
      <c r="AT136" s="144" t="s">
        <v>184</v>
      </c>
      <c r="AU136" s="144" t="s">
        <v>82</v>
      </c>
      <c r="AY136" s="17" t="s">
        <v>181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80</v>
      </c>
      <c r="BK136" s="145">
        <f>ROUND(I136*H136,2)</f>
        <v>0</v>
      </c>
      <c r="BL136" s="17" t="s">
        <v>189</v>
      </c>
      <c r="BM136" s="144" t="s">
        <v>730</v>
      </c>
    </row>
    <row r="137" spans="2:65" s="1" customFormat="1" ht="24.2" customHeight="1">
      <c r="B137" s="132"/>
      <c r="C137" s="133" t="s">
        <v>82</v>
      </c>
      <c r="D137" s="133" t="s">
        <v>184</v>
      </c>
      <c r="E137" s="134" t="s">
        <v>185</v>
      </c>
      <c r="F137" s="135" t="s">
        <v>186</v>
      </c>
      <c r="G137" s="136" t="s">
        <v>187</v>
      </c>
      <c r="H137" s="137">
        <v>52.73</v>
      </c>
      <c r="I137" s="138"/>
      <c r="J137" s="139">
        <f>ROUND(I137*H137,2)</f>
        <v>0</v>
      </c>
      <c r="K137" s="135" t="s">
        <v>188</v>
      </c>
      <c r="L137" s="32"/>
      <c r="M137" s="140" t="s">
        <v>1</v>
      </c>
      <c r="N137" s="141" t="s">
        <v>37</v>
      </c>
      <c r="P137" s="142">
        <f>O137*H137</f>
        <v>0</v>
      </c>
      <c r="Q137" s="142">
        <v>2.5999999999999998E-4</v>
      </c>
      <c r="R137" s="142">
        <f>Q137*H137</f>
        <v>1.3709799999999998E-2</v>
      </c>
      <c r="S137" s="142">
        <v>0</v>
      </c>
      <c r="T137" s="143">
        <f>S137*H137</f>
        <v>0</v>
      </c>
      <c r="AR137" s="144" t="s">
        <v>189</v>
      </c>
      <c r="AT137" s="144" t="s">
        <v>184</v>
      </c>
      <c r="AU137" s="144" t="s">
        <v>82</v>
      </c>
      <c r="AY137" s="17" t="s">
        <v>181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80</v>
      </c>
      <c r="BK137" s="145">
        <f>ROUND(I137*H137,2)</f>
        <v>0</v>
      </c>
      <c r="BL137" s="17" t="s">
        <v>189</v>
      </c>
      <c r="BM137" s="144" t="s">
        <v>634</v>
      </c>
    </row>
    <row r="138" spans="2:65" s="12" customFormat="1">
      <c r="B138" s="146"/>
      <c r="D138" s="147" t="s">
        <v>191</v>
      </c>
      <c r="E138" s="148" t="s">
        <v>1</v>
      </c>
      <c r="F138" s="149" t="s">
        <v>731</v>
      </c>
      <c r="H138" s="150">
        <v>26.04</v>
      </c>
      <c r="I138" s="151"/>
      <c r="L138" s="146"/>
      <c r="M138" s="152"/>
      <c r="T138" s="153"/>
      <c r="AT138" s="148" t="s">
        <v>191</v>
      </c>
      <c r="AU138" s="148" t="s">
        <v>82</v>
      </c>
      <c r="AV138" s="12" t="s">
        <v>82</v>
      </c>
      <c r="AW138" s="12" t="s">
        <v>29</v>
      </c>
      <c r="AX138" s="12" t="s">
        <v>72</v>
      </c>
      <c r="AY138" s="148" t="s">
        <v>181</v>
      </c>
    </row>
    <row r="139" spans="2:65" s="12" customFormat="1">
      <c r="B139" s="146"/>
      <c r="D139" s="147" t="s">
        <v>191</v>
      </c>
      <c r="E139" s="148" t="s">
        <v>1</v>
      </c>
      <c r="F139" s="149" t="s">
        <v>732</v>
      </c>
      <c r="H139" s="150">
        <v>20.010000000000002</v>
      </c>
      <c r="I139" s="151"/>
      <c r="L139" s="146"/>
      <c r="M139" s="152"/>
      <c r="T139" s="153"/>
      <c r="AT139" s="148" t="s">
        <v>191</v>
      </c>
      <c r="AU139" s="148" t="s">
        <v>82</v>
      </c>
      <c r="AV139" s="12" t="s">
        <v>82</v>
      </c>
      <c r="AW139" s="12" t="s">
        <v>29</v>
      </c>
      <c r="AX139" s="12" t="s">
        <v>72</v>
      </c>
      <c r="AY139" s="148" t="s">
        <v>181</v>
      </c>
    </row>
    <row r="140" spans="2:65" s="12" customFormat="1">
      <c r="B140" s="146"/>
      <c r="D140" s="147" t="s">
        <v>191</v>
      </c>
      <c r="E140" s="148" t="s">
        <v>1</v>
      </c>
      <c r="F140" s="149" t="s">
        <v>637</v>
      </c>
      <c r="H140" s="150">
        <v>-1.6</v>
      </c>
      <c r="I140" s="151"/>
      <c r="L140" s="146"/>
      <c r="M140" s="152"/>
      <c r="T140" s="153"/>
      <c r="AT140" s="148" t="s">
        <v>191</v>
      </c>
      <c r="AU140" s="148" t="s">
        <v>82</v>
      </c>
      <c r="AV140" s="12" t="s">
        <v>82</v>
      </c>
      <c r="AW140" s="12" t="s">
        <v>29</v>
      </c>
      <c r="AX140" s="12" t="s">
        <v>72</v>
      </c>
      <c r="AY140" s="148" t="s">
        <v>181</v>
      </c>
    </row>
    <row r="141" spans="2:65" s="12" customFormat="1">
      <c r="B141" s="146"/>
      <c r="D141" s="147" t="s">
        <v>191</v>
      </c>
      <c r="E141" s="148" t="s">
        <v>1</v>
      </c>
      <c r="F141" s="149" t="s">
        <v>733</v>
      </c>
      <c r="H141" s="150">
        <v>8.2799999999999994</v>
      </c>
      <c r="I141" s="151"/>
      <c r="L141" s="146"/>
      <c r="M141" s="152"/>
      <c r="T141" s="153"/>
      <c r="AT141" s="148" t="s">
        <v>191</v>
      </c>
      <c r="AU141" s="148" t="s">
        <v>82</v>
      </c>
      <c r="AV141" s="12" t="s">
        <v>82</v>
      </c>
      <c r="AW141" s="12" t="s">
        <v>29</v>
      </c>
      <c r="AX141" s="12" t="s">
        <v>72</v>
      </c>
      <c r="AY141" s="148" t="s">
        <v>181</v>
      </c>
    </row>
    <row r="142" spans="2:65" s="13" customFormat="1">
      <c r="B142" s="154"/>
      <c r="D142" s="147" t="s">
        <v>191</v>
      </c>
      <c r="E142" s="155" t="s">
        <v>1</v>
      </c>
      <c r="F142" s="156" t="s">
        <v>193</v>
      </c>
      <c r="H142" s="157">
        <v>52.73</v>
      </c>
      <c r="I142" s="158"/>
      <c r="L142" s="154"/>
      <c r="M142" s="159"/>
      <c r="T142" s="160"/>
      <c r="AT142" s="155" t="s">
        <v>191</v>
      </c>
      <c r="AU142" s="155" t="s">
        <v>82</v>
      </c>
      <c r="AV142" s="13" t="s">
        <v>189</v>
      </c>
      <c r="AW142" s="13" t="s">
        <v>29</v>
      </c>
      <c r="AX142" s="13" t="s">
        <v>80</v>
      </c>
      <c r="AY142" s="155" t="s">
        <v>181</v>
      </c>
    </row>
    <row r="143" spans="2:65" s="1" customFormat="1" ht="24.2" customHeight="1">
      <c r="B143" s="132"/>
      <c r="C143" s="133" t="s">
        <v>197</v>
      </c>
      <c r="D143" s="133" t="s">
        <v>184</v>
      </c>
      <c r="E143" s="134" t="s">
        <v>194</v>
      </c>
      <c r="F143" s="135" t="s">
        <v>195</v>
      </c>
      <c r="G143" s="136" t="s">
        <v>187</v>
      </c>
      <c r="H143" s="137">
        <v>52.73</v>
      </c>
      <c r="I143" s="138"/>
      <c r="J143" s="139">
        <f>ROUND(I143*H143,2)</f>
        <v>0</v>
      </c>
      <c r="K143" s="135" t="s">
        <v>188</v>
      </c>
      <c r="L143" s="32"/>
      <c r="M143" s="140" t="s">
        <v>1</v>
      </c>
      <c r="N143" s="141" t="s">
        <v>37</v>
      </c>
      <c r="P143" s="142">
        <f>O143*H143</f>
        <v>0</v>
      </c>
      <c r="Q143" s="142">
        <v>4.3800000000000002E-3</v>
      </c>
      <c r="R143" s="142">
        <f>Q143*H143</f>
        <v>0.23095740000000001</v>
      </c>
      <c r="S143" s="142">
        <v>0</v>
      </c>
      <c r="T143" s="143">
        <f>S143*H143</f>
        <v>0</v>
      </c>
      <c r="AR143" s="144" t="s">
        <v>189</v>
      </c>
      <c r="AT143" s="144" t="s">
        <v>184</v>
      </c>
      <c r="AU143" s="144" t="s">
        <v>82</v>
      </c>
      <c r="AY143" s="17" t="s">
        <v>181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80</v>
      </c>
      <c r="BK143" s="145">
        <f>ROUND(I143*H143,2)</f>
        <v>0</v>
      </c>
      <c r="BL143" s="17" t="s">
        <v>189</v>
      </c>
      <c r="BM143" s="144" t="s">
        <v>639</v>
      </c>
    </row>
    <row r="144" spans="2:65" s="1" customFormat="1" ht="24.2" customHeight="1">
      <c r="B144" s="132"/>
      <c r="C144" s="133" t="s">
        <v>189</v>
      </c>
      <c r="D144" s="133" t="s">
        <v>184</v>
      </c>
      <c r="E144" s="134" t="s">
        <v>198</v>
      </c>
      <c r="F144" s="135" t="s">
        <v>199</v>
      </c>
      <c r="G144" s="136" t="s">
        <v>187</v>
      </c>
      <c r="H144" s="137">
        <v>52.73</v>
      </c>
      <c r="I144" s="138"/>
      <c r="J144" s="139">
        <f>ROUND(I144*H144,2)</f>
        <v>0</v>
      </c>
      <c r="K144" s="135" t="s">
        <v>188</v>
      </c>
      <c r="L144" s="32"/>
      <c r="M144" s="140" t="s">
        <v>1</v>
      </c>
      <c r="N144" s="141" t="s">
        <v>37</v>
      </c>
      <c r="P144" s="142">
        <f>O144*H144</f>
        <v>0</v>
      </c>
      <c r="Q144" s="142">
        <v>3.0000000000000001E-3</v>
      </c>
      <c r="R144" s="142">
        <f>Q144*H144</f>
        <v>0.15819</v>
      </c>
      <c r="S144" s="142">
        <v>0</v>
      </c>
      <c r="T144" s="143">
        <f>S144*H144</f>
        <v>0</v>
      </c>
      <c r="AR144" s="144" t="s">
        <v>189</v>
      </c>
      <c r="AT144" s="144" t="s">
        <v>184</v>
      </c>
      <c r="AU144" s="144" t="s">
        <v>82</v>
      </c>
      <c r="AY144" s="17" t="s">
        <v>181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80</v>
      </c>
      <c r="BK144" s="145">
        <f>ROUND(I144*H144,2)</f>
        <v>0</v>
      </c>
      <c r="BL144" s="17" t="s">
        <v>189</v>
      </c>
      <c r="BM144" s="144" t="s">
        <v>640</v>
      </c>
    </row>
    <row r="145" spans="2:65" s="12" customFormat="1">
      <c r="B145" s="146"/>
      <c r="D145" s="147" t="s">
        <v>191</v>
      </c>
      <c r="E145" s="148" t="s">
        <v>1</v>
      </c>
      <c r="F145" s="149" t="s">
        <v>734</v>
      </c>
      <c r="H145" s="150">
        <v>52.73</v>
      </c>
      <c r="I145" s="151"/>
      <c r="L145" s="146"/>
      <c r="M145" s="152"/>
      <c r="T145" s="153"/>
      <c r="AT145" s="148" t="s">
        <v>191</v>
      </c>
      <c r="AU145" s="148" t="s">
        <v>82</v>
      </c>
      <c r="AV145" s="12" t="s">
        <v>82</v>
      </c>
      <c r="AW145" s="12" t="s">
        <v>29</v>
      </c>
      <c r="AX145" s="12" t="s">
        <v>72</v>
      </c>
      <c r="AY145" s="148" t="s">
        <v>181</v>
      </c>
    </row>
    <row r="146" spans="2:65" s="14" customFormat="1">
      <c r="B146" s="164"/>
      <c r="D146" s="147" t="s">
        <v>191</v>
      </c>
      <c r="E146" s="165" t="s">
        <v>1</v>
      </c>
      <c r="F146" s="166" t="s">
        <v>735</v>
      </c>
      <c r="H146" s="165" t="s">
        <v>1</v>
      </c>
      <c r="I146" s="167"/>
      <c r="L146" s="164"/>
      <c r="M146" s="168"/>
      <c r="T146" s="169"/>
      <c r="AT146" s="165" t="s">
        <v>191</v>
      </c>
      <c r="AU146" s="165" t="s">
        <v>82</v>
      </c>
      <c r="AV146" s="14" t="s">
        <v>80</v>
      </c>
      <c r="AW146" s="14" t="s">
        <v>29</v>
      </c>
      <c r="AX146" s="14" t="s">
        <v>72</v>
      </c>
      <c r="AY146" s="165" t="s">
        <v>181</v>
      </c>
    </row>
    <row r="147" spans="2:65" s="12" customFormat="1">
      <c r="B147" s="146"/>
      <c r="D147" s="147" t="s">
        <v>191</v>
      </c>
      <c r="E147" s="148" t="s">
        <v>1</v>
      </c>
      <c r="F147" s="149" t="s">
        <v>72</v>
      </c>
      <c r="H147" s="150">
        <v>0</v>
      </c>
      <c r="I147" s="151"/>
      <c r="L147" s="146"/>
      <c r="M147" s="152"/>
      <c r="T147" s="153"/>
      <c r="AT147" s="148" t="s">
        <v>191</v>
      </c>
      <c r="AU147" s="148" t="s">
        <v>82</v>
      </c>
      <c r="AV147" s="12" t="s">
        <v>82</v>
      </c>
      <c r="AW147" s="12" t="s">
        <v>29</v>
      </c>
      <c r="AX147" s="12" t="s">
        <v>72</v>
      </c>
      <c r="AY147" s="148" t="s">
        <v>181</v>
      </c>
    </row>
    <row r="148" spans="2:65" s="13" customFormat="1">
      <c r="B148" s="154"/>
      <c r="D148" s="147" t="s">
        <v>191</v>
      </c>
      <c r="E148" s="155" t="s">
        <v>1</v>
      </c>
      <c r="F148" s="156" t="s">
        <v>193</v>
      </c>
      <c r="H148" s="157">
        <v>52.73</v>
      </c>
      <c r="I148" s="158"/>
      <c r="L148" s="154"/>
      <c r="M148" s="159"/>
      <c r="T148" s="160"/>
      <c r="AT148" s="155" t="s">
        <v>191</v>
      </c>
      <c r="AU148" s="155" t="s">
        <v>82</v>
      </c>
      <c r="AV148" s="13" t="s">
        <v>189</v>
      </c>
      <c r="AW148" s="13" t="s">
        <v>29</v>
      </c>
      <c r="AX148" s="13" t="s">
        <v>80</v>
      </c>
      <c r="AY148" s="155" t="s">
        <v>181</v>
      </c>
    </row>
    <row r="149" spans="2:65" s="1" customFormat="1" ht="16.5" customHeight="1">
      <c r="B149" s="132"/>
      <c r="C149" s="133" t="s">
        <v>206</v>
      </c>
      <c r="D149" s="133" t="s">
        <v>184</v>
      </c>
      <c r="E149" s="134" t="s">
        <v>201</v>
      </c>
      <c r="F149" s="135" t="s">
        <v>202</v>
      </c>
      <c r="G149" s="136" t="s">
        <v>187</v>
      </c>
      <c r="H149" s="137">
        <v>50</v>
      </c>
      <c r="I149" s="138"/>
      <c r="J149" s="139">
        <f>ROUND(I149*H149,2)</f>
        <v>0</v>
      </c>
      <c r="K149" s="135" t="s">
        <v>188</v>
      </c>
      <c r="L149" s="32"/>
      <c r="M149" s="140" t="s">
        <v>1</v>
      </c>
      <c r="N149" s="141" t="s">
        <v>37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189</v>
      </c>
      <c r="AT149" s="144" t="s">
        <v>184</v>
      </c>
      <c r="AU149" s="144" t="s">
        <v>82</v>
      </c>
      <c r="AY149" s="17" t="s">
        <v>181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80</v>
      </c>
      <c r="BK149" s="145">
        <f>ROUND(I149*H149,2)</f>
        <v>0</v>
      </c>
      <c r="BL149" s="17" t="s">
        <v>189</v>
      </c>
      <c r="BM149" s="144" t="s">
        <v>642</v>
      </c>
    </row>
    <row r="150" spans="2:65" s="1" customFormat="1" ht="19.5">
      <c r="B150" s="32"/>
      <c r="D150" s="147" t="s">
        <v>204</v>
      </c>
      <c r="F150" s="161" t="s">
        <v>205</v>
      </c>
      <c r="I150" s="162"/>
      <c r="L150" s="32"/>
      <c r="M150" s="163"/>
      <c r="T150" s="56"/>
      <c r="AT150" s="17" t="s">
        <v>204</v>
      </c>
      <c r="AU150" s="17" t="s">
        <v>82</v>
      </c>
    </row>
    <row r="151" spans="2:65" s="1" customFormat="1" ht="24.2" customHeight="1">
      <c r="B151" s="132"/>
      <c r="C151" s="133" t="s">
        <v>182</v>
      </c>
      <c r="D151" s="133" t="s">
        <v>184</v>
      </c>
      <c r="E151" s="134" t="s">
        <v>207</v>
      </c>
      <c r="F151" s="135" t="s">
        <v>208</v>
      </c>
      <c r="G151" s="136" t="s">
        <v>187</v>
      </c>
      <c r="H151" s="137">
        <v>50</v>
      </c>
      <c r="I151" s="138"/>
      <c r="J151" s="139">
        <f>ROUND(I151*H151,2)</f>
        <v>0</v>
      </c>
      <c r="K151" s="135" t="s">
        <v>188</v>
      </c>
      <c r="L151" s="32"/>
      <c r="M151" s="140" t="s">
        <v>1</v>
      </c>
      <c r="N151" s="141" t="s">
        <v>37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189</v>
      </c>
      <c r="AT151" s="144" t="s">
        <v>184</v>
      </c>
      <c r="AU151" s="144" t="s">
        <v>82</v>
      </c>
      <c r="AY151" s="17" t="s">
        <v>181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80</v>
      </c>
      <c r="BK151" s="145">
        <f>ROUND(I151*H151,2)</f>
        <v>0</v>
      </c>
      <c r="BL151" s="17" t="s">
        <v>189</v>
      </c>
      <c r="BM151" s="144" t="s">
        <v>643</v>
      </c>
    </row>
    <row r="152" spans="2:65" s="1" customFormat="1" ht="19.5">
      <c r="B152" s="32"/>
      <c r="D152" s="147" t="s">
        <v>204</v>
      </c>
      <c r="F152" s="161" t="s">
        <v>205</v>
      </c>
      <c r="I152" s="162"/>
      <c r="L152" s="32"/>
      <c r="M152" s="163"/>
      <c r="T152" s="56"/>
      <c r="AT152" s="17" t="s">
        <v>204</v>
      </c>
      <c r="AU152" s="17" t="s">
        <v>82</v>
      </c>
    </row>
    <row r="153" spans="2:65" s="1" customFormat="1" ht="24.2" customHeight="1">
      <c r="B153" s="132"/>
      <c r="C153" s="133" t="s">
        <v>215</v>
      </c>
      <c r="D153" s="133" t="s">
        <v>184</v>
      </c>
      <c r="E153" s="134" t="s">
        <v>210</v>
      </c>
      <c r="F153" s="135" t="s">
        <v>211</v>
      </c>
      <c r="G153" s="136" t="s">
        <v>187</v>
      </c>
      <c r="H153" s="137">
        <v>5</v>
      </c>
      <c r="I153" s="138"/>
      <c r="J153" s="139">
        <f>ROUND(I153*H153,2)</f>
        <v>0</v>
      </c>
      <c r="K153" s="135" t="s">
        <v>188</v>
      </c>
      <c r="L153" s="32"/>
      <c r="M153" s="140" t="s">
        <v>1</v>
      </c>
      <c r="N153" s="141" t="s">
        <v>37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189</v>
      </c>
      <c r="AT153" s="144" t="s">
        <v>184</v>
      </c>
      <c r="AU153" s="144" t="s">
        <v>82</v>
      </c>
      <c r="AY153" s="17" t="s">
        <v>181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80</v>
      </c>
      <c r="BK153" s="145">
        <f>ROUND(I153*H153,2)</f>
        <v>0</v>
      </c>
      <c r="BL153" s="17" t="s">
        <v>189</v>
      </c>
      <c r="BM153" s="144" t="s">
        <v>644</v>
      </c>
    </row>
    <row r="154" spans="2:65" s="1" customFormat="1" ht="19.5">
      <c r="B154" s="32"/>
      <c r="D154" s="147" t="s">
        <v>204</v>
      </c>
      <c r="F154" s="161" t="s">
        <v>205</v>
      </c>
      <c r="I154" s="162"/>
      <c r="L154" s="32"/>
      <c r="M154" s="163"/>
      <c r="T154" s="56"/>
      <c r="AT154" s="17" t="s">
        <v>204</v>
      </c>
      <c r="AU154" s="17" t="s">
        <v>82</v>
      </c>
    </row>
    <row r="155" spans="2:65" s="11" customFormat="1" ht="22.9" customHeight="1">
      <c r="B155" s="120"/>
      <c r="D155" s="121" t="s">
        <v>71</v>
      </c>
      <c r="E155" s="130" t="s">
        <v>213</v>
      </c>
      <c r="F155" s="130" t="s">
        <v>214</v>
      </c>
      <c r="I155" s="123"/>
      <c r="J155" s="131">
        <f>BK155</f>
        <v>0</v>
      </c>
      <c r="L155" s="120"/>
      <c r="M155" s="125"/>
      <c r="P155" s="126">
        <f>SUM(P156:P168)</f>
        <v>0</v>
      </c>
      <c r="R155" s="126">
        <f>SUM(R156:R168)</f>
        <v>5.5997999999999985E-3</v>
      </c>
      <c r="T155" s="127">
        <f>SUM(T156:T168)</f>
        <v>4.7075800000000001</v>
      </c>
      <c r="AR155" s="121" t="s">
        <v>80</v>
      </c>
      <c r="AT155" s="128" t="s">
        <v>71</v>
      </c>
      <c r="AU155" s="128" t="s">
        <v>80</v>
      </c>
      <c r="AY155" s="121" t="s">
        <v>181</v>
      </c>
      <c r="BK155" s="129">
        <f>SUM(BK156:BK168)</f>
        <v>0</v>
      </c>
    </row>
    <row r="156" spans="2:65" s="1" customFormat="1" ht="33" customHeight="1">
      <c r="B156" s="132"/>
      <c r="C156" s="133" t="s">
        <v>219</v>
      </c>
      <c r="D156" s="133" t="s">
        <v>184</v>
      </c>
      <c r="E156" s="134" t="s">
        <v>216</v>
      </c>
      <c r="F156" s="135" t="s">
        <v>217</v>
      </c>
      <c r="G156" s="136" t="s">
        <v>187</v>
      </c>
      <c r="H156" s="137">
        <v>32.94</v>
      </c>
      <c r="I156" s="138"/>
      <c r="J156" s="139">
        <f>ROUND(I156*H156,2)</f>
        <v>0</v>
      </c>
      <c r="K156" s="135" t="s">
        <v>188</v>
      </c>
      <c r="L156" s="32"/>
      <c r="M156" s="140" t="s">
        <v>1</v>
      </c>
      <c r="N156" s="141" t="s">
        <v>37</v>
      </c>
      <c r="P156" s="142">
        <f>O156*H156</f>
        <v>0</v>
      </c>
      <c r="Q156" s="142">
        <v>1.2999999999999999E-4</v>
      </c>
      <c r="R156" s="142">
        <f>Q156*H156</f>
        <v>4.282199999999999E-3</v>
      </c>
      <c r="S156" s="142">
        <v>0</v>
      </c>
      <c r="T156" s="143">
        <f>S156*H156</f>
        <v>0</v>
      </c>
      <c r="AR156" s="144" t="s">
        <v>189</v>
      </c>
      <c r="AT156" s="144" t="s">
        <v>184</v>
      </c>
      <c r="AU156" s="144" t="s">
        <v>82</v>
      </c>
      <c r="AY156" s="17" t="s">
        <v>181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80</v>
      </c>
      <c r="BK156" s="145">
        <f>ROUND(I156*H156,2)</f>
        <v>0</v>
      </c>
      <c r="BL156" s="17" t="s">
        <v>189</v>
      </c>
      <c r="BM156" s="144" t="s">
        <v>645</v>
      </c>
    </row>
    <row r="157" spans="2:65" s="1" customFormat="1" ht="24.2" customHeight="1">
      <c r="B157" s="132"/>
      <c r="C157" s="133" t="s">
        <v>213</v>
      </c>
      <c r="D157" s="133" t="s">
        <v>184</v>
      </c>
      <c r="E157" s="134" t="s">
        <v>220</v>
      </c>
      <c r="F157" s="135" t="s">
        <v>221</v>
      </c>
      <c r="G157" s="136" t="s">
        <v>187</v>
      </c>
      <c r="H157" s="137">
        <v>32.94</v>
      </c>
      <c r="I157" s="138"/>
      <c r="J157" s="139">
        <f>ROUND(I157*H157,2)</f>
        <v>0</v>
      </c>
      <c r="K157" s="135" t="s">
        <v>188</v>
      </c>
      <c r="L157" s="32"/>
      <c r="M157" s="140" t="s">
        <v>1</v>
      </c>
      <c r="N157" s="141" t="s">
        <v>37</v>
      </c>
      <c r="P157" s="142">
        <f>O157*H157</f>
        <v>0</v>
      </c>
      <c r="Q157" s="142">
        <v>4.0000000000000003E-5</v>
      </c>
      <c r="R157" s="142">
        <f>Q157*H157</f>
        <v>1.3175999999999999E-3</v>
      </c>
      <c r="S157" s="142">
        <v>0</v>
      </c>
      <c r="T157" s="143">
        <f>S157*H157</f>
        <v>0</v>
      </c>
      <c r="AR157" s="144" t="s">
        <v>189</v>
      </c>
      <c r="AT157" s="144" t="s">
        <v>184</v>
      </c>
      <c r="AU157" s="144" t="s">
        <v>82</v>
      </c>
      <c r="AY157" s="17" t="s">
        <v>181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80</v>
      </c>
      <c r="BK157" s="145">
        <f>ROUND(I157*H157,2)</f>
        <v>0</v>
      </c>
      <c r="BL157" s="17" t="s">
        <v>189</v>
      </c>
      <c r="BM157" s="144" t="s">
        <v>646</v>
      </c>
    </row>
    <row r="158" spans="2:65" s="12" customFormat="1">
      <c r="B158" s="146"/>
      <c r="D158" s="147" t="s">
        <v>191</v>
      </c>
      <c r="E158" s="148" t="s">
        <v>1</v>
      </c>
      <c r="F158" s="149" t="s">
        <v>736</v>
      </c>
      <c r="H158" s="150">
        <v>10.54</v>
      </c>
      <c r="I158" s="151"/>
      <c r="L158" s="146"/>
      <c r="M158" s="152"/>
      <c r="T158" s="153"/>
      <c r="AT158" s="148" t="s">
        <v>191</v>
      </c>
      <c r="AU158" s="148" t="s">
        <v>82</v>
      </c>
      <c r="AV158" s="12" t="s">
        <v>82</v>
      </c>
      <c r="AW158" s="12" t="s">
        <v>29</v>
      </c>
      <c r="AX158" s="12" t="s">
        <v>72</v>
      </c>
      <c r="AY158" s="148" t="s">
        <v>181</v>
      </c>
    </row>
    <row r="159" spans="2:65" s="12" customFormat="1">
      <c r="B159" s="146"/>
      <c r="D159" s="147" t="s">
        <v>191</v>
      </c>
      <c r="E159" s="148" t="s">
        <v>1</v>
      </c>
      <c r="F159" s="149" t="s">
        <v>737</v>
      </c>
      <c r="H159" s="150">
        <v>22.4</v>
      </c>
      <c r="I159" s="151"/>
      <c r="L159" s="146"/>
      <c r="M159" s="152"/>
      <c r="T159" s="153"/>
      <c r="AT159" s="148" t="s">
        <v>191</v>
      </c>
      <c r="AU159" s="148" t="s">
        <v>82</v>
      </c>
      <c r="AV159" s="12" t="s">
        <v>82</v>
      </c>
      <c r="AW159" s="12" t="s">
        <v>29</v>
      </c>
      <c r="AX159" s="12" t="s">
        <v>72</v>
      </c>
      <c r="AY159" s="148" t="s">
        <v>181</v>
      </c>
    </row>
    <row r="160" spans="2:65" s="13" customFormat="1">
      <c r="B160" s="154"/>
      <c r="D160" s="147" t="s">
        <v>191</v>
      </c>
      <c r="E160" s="155" t="s">
        <v>1</v>
      </c>
      <c r="F160" s="156" t="s">
        <v>193</v>
      </c>
      <c r="H160" s="157">
        <v>32.94</v>
      </c>
      <c r="I160" s="158"/>
      <c r="L160" s="154"/>
      <c r="M160" s="159"/>
      <c r="T160" s="160"/>
      <c r="AT160" s="155" t="s">
        <v>191</v>
      </c>
      <c r="AU160" s="155" t="s">
        <v>82</v>
      </c>
      <c r="AV160" s="13" t="s">
        <v>189</v>
      </c>
      <c r="AW160" s="13" t="s">
        <v>29</v>
      </c>
      <c r="AX160" s="13" t="s">
        <v>80</v>
      </c>
      <c r="AY160" s="155" t="s">
        <v>181</v>
      </c>
    </row>
    <row r="161" spans="2:65" s="1" customFormat="1" ht="21.75" customHeight="1">
      <c r="B161" s="132"/>
      <c r="C161" s="133" t="s">
        <v>110</v>
      </c>
      <c r="D161" s="133" t="s">
        <v>184</v>
      </c>
      <c r="E161" s="134" t="s">
        <v>223</v>
      </c>
      <c r="F161" s="135" t="s">
        <v>224</v>
      </c>
      <c r="G161" s="136" t="s">
        <v>187</v>
      </c>
      <c r="H161" s="137">
        <v>1.6</v>
      </c>
      <c r="I161" s="138"/>
      <c r="J161" s="139">
        <f>ROUND(I161*H161,2)</f>
        <v>0</v>
      </c>
      <c r="K161" s="135" t="s">
        <v>648</v>
      </c>
      <c r="L161" s="32"/>
      <c r="M161" s="140" t="s">
        <v>1</v>
      </c>
      <c r="N161" s="141" t="s">
        <v>37</v>
      </c>
      <c r="P161" s="142">
        <f>O161*H161</f>
        <v>0</v>
      </c>
      <c r="Q161" s="142">
        <v>0</v>
      </c>
      <c r="R161" s="142">
        <f>Q161*H161</f>
        <v>0</v>
      </c>
      <c r="S161" s="142">
        <v>7.5999999999999998E-2</v>
      </c>
      <c r="T161" s="143">
        <f>S161*H161</f>
        <v>0.1216</v>
      </c>
      <c r="AR161" s="144" t="s">
        <v>189</v>
      </c>
      <c r="AT161" s="144" t="s">
        <v>184</v>
      </c>
      <c r="AU161" s="144" t="s">
        <v>82</v>
      </c>
      <c r="AY161" s="17" t="s">
        <v>181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80</v>
      </c>
      <c r="BK161" s="145">
        <f>ROUND(I161*H161,2)</f>
        <v>0</v>
      </c>
      <c r="BL161" s="17" t="s">
        <v>189</v>
      </c>
      <c r="BM161" s="144" t="s">
        <v>738</v>
      </c>
    </row>
    <row r="162" spans="2:65" s="12" customFormat="1">
      <c r="B162" s="146"/>
      <c r="D162" s="147" t="s">
        <v>191</v>
      </c>
      <c r="E162" s="148" t="s">
        <v>1</v>
      </c>
      <c r="F162" s="149" t="s">
        <v>226</v>
      </c>
      <c r="H162" s="150">
        <v>1.6</v>
      </c>
      <c r="I162" s="151"/>
      <c r="L162" s="146"/>
      <c r="M162" s="152"/>
      <c r="T162" s="153"/>
      <c r="AT162" s="148" t="s">
        <v>191</v>
      </c>
      <c r="AU162" s="148" t="s">
        <v>82</v>
      </c>
      <c r="AV162" s="12" t="s">
        <v>82</v>
      </c>
      <c r="AW162" s="12" t="s">
        <v>29</v>
      </c>
      <c r="AX162" s="12" t="s">
        <v>80</v>
      </c>
      <c r="AY162" s="148" t="s">
        <v>181</v>
      </c>
    </row>
    <row r="163" spans="2:65" s="1" customFormat="1" ht="33" customHeight="1">
      <c r="B163" s="132"/>
      <c r="C163" s="133" t="s">
        <v>113</v>
      </c>
      <c r="D163" s="133" t="s">
        <v>184</v>
      </c>
      <c r="E163" s="134" t="s">
        <v>227</v>
      </c>
      <c r="F163" s="135" t="s">
        <v>228</v>
      </c>
      <c r="G163" s="136" t="s">
        <v>187</v>
      </c>
      <c r="H163" s="137">
        <v>37.590000000000003</v>
      </c>
      <c r="I163" s="138"/>
      <c r="J163" s="139">
        <f>ROUND(I163*H163,2)</f>
        <v>0</v>
      </c>
      <c r="K163" s="135" t="s">
        <v>188</v>
      </c>
      <c r="L163" s="32"/>
      <c r="M163" s="140" t="s">
        <v>1</v>
      </c>
      <c r="N163" s="141" t="s">
        <v>37</v>
      </c>
      <c r="P163" s="142">
        <f>O163*H163</f>
        <v>0</v>
      </c>
      <c r="Q163" s="142">
        <v>0</v>
      </c>
      <c r="R163" s="142">
        <f>Q163*H163</f>
        <v>0</v>
      </c>
      <c r="S163" s="142">
        <v>0.122</v>
      </c>
      <c r="T163" s="143">
        <f>S163*H163</f>
        <v>4.5859800000000002</v>
      </c>
      <c r="AR163" s="144" t="s">
        <v>189</v>
      </c>
      <c r="AT163" s="144" t="s">
        <v>184</v>
      </c>
      <c r="AU163" s="144" t="s">
        <v>82</v>
      </c>
      <c r="AY163" s="17" t="s">
        <v>181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80</v>
      </c>
      <c r="BK163" s="145">
        <f>ROUND(I163*H163,2)</f>
        <v>0</v>
      </c>
      <c r="BL163" s="17" t="s">
        <v>189</v>
      </c>
      <c r="BM163" s="144" t="s">
        <v>650</v>
      </c>
    </row>
    <row r="164" spans="2:65" s="14" customFormat="1">
      <c r="B164" s="164"/>
      <c r="D164" s="147" t="s">
        <v>191</v>
      </c>
      <c r="E164" s="165" t="s">
        <v>1</v>
      </c>
      <c r="F164" s="166" t="s">
        <v>230</v>
      </c>
      <c r="H164" s="165" t="s">
        <v>1</v>
      </c>
      <c r="I164" s="167"/>
      <c r="L164" s="164"/>
      <c r="M164" s="168"/>
      <c r="T164" s="169"/>
      <c r="AT164" s="165" t="s">
        <v>191</v>
      </c>
      <c r="AU164" s="165" t="s">
        <v>82</v>
      </c>
      <c r="AV164" s="14" t="s">
        <v>80</v>
      </c>
      <c r="AW164" s="14" t="s">
        <v>29</v>
      </c>
      <c r="AX164" s="14" t="s">
        <v>72</v>
      </c>
      <c r="AY164" s="165" t="s">
        <v>181</v>
      </c>
    </row>
    <row r="165" spans="2:65" s="12" customFormat="1">
      <c r="B165" s="146"/>
      <c r="D165" s="147" t="s">
        <v>191</v>
      </c>
      <c r="E165" s="148" t="s">
        <v>1</v>
      </c>
      <c r="F165" s="149" t="s">
        <v>739</v>
      </c>
      <c r="H165" s="150">
        <v>14.82</v>
      </c>
      <c r="I165" s="151"/>
      <c r="L165" s="146"/>
      <c r="M165" s="152"/>
      <c r="T165" s="153"/>
      <c r="AT165" s="148" t="s">
        <v>191</v>
      </c>
      <c r="AU165" s="148" t="s">
        <v>82</v>
      </c>
      <c r="AV165" s="12" t="s">
        <v>82</v>
      </c>
      <c r="AW165" s="12" t="s">
        <v>29</v>
      </c>
      <c r="AX165" s="12" t="s">
        <v>72</v>
      </c>
      <c r="AY165" s="148" t="s">
        <v>181</v>
      </c>
    </row>
    <row r="166" spans="2:65" s="14" customFormat="1">
      <c r="B166" s="164"/>
      <c r="D166" s="147" t="s">
        <v>191</v>
      </c>
      <c r="E166" s="165" t="s">
        <v>1</v>
      </c>
      <c r="F166" s="166" t="s">
        <v>652</v>
      </c>
      <c r="H166" s="165" t="s">
        <v>1</v>
      </c>
      <c r="I166" s="167"/>
      <c r="L166" s="164"/>
      <c r="M166" s="168"/>
      <c r="T166" s="169"/>
      <c r="AT166" s="165" t="s">
        <v>191</v>
      </c>
      <c r="AU166" s="165" t="s">
        <v>82</v>
      </c>
      <c r="AV166" s="14" t="s">
        <v>80</v>
      </c>
      <c r="AW166" s="14" t="s">
        <v>29</v>
      </c>
      <c r="AX166" s="14" t="s">
        <v>72</v>
      </c>
      <c r="AY166" s="165" t="s">
        <v>181</v>
      </c>
    </row>
    <row r="167" spans="2:65" s="12" customFormat="1">
      <c r="B167" s="146"/>
      <c r="D167" s="147" t="s">
        <v>191</v>
      </c>
      <c r="E167" s="148" t="s">
        <v>1</v>
      </c>
      <c r="F167" s="149" t="s">
        <v>740</v>
      </c>
      <c r="H167" s="150">
        <v>22.77</v>
      </c>
      <c r="I167" s="151"/>
      <c r="L167" s="146"/>
      <c r="M167" s="152"/>
      <c r="T167" s="153"/>
      <c r="AT167" s="148" t="s">
        <v>191</v>
      </c>
      <c r="AU167" s="148" t="s">
        <v>82</v>
      </c>
      <c r="AV167" s="12" t="s">
        <v>82</v>
      </c>
      <c r="AW167" s="12" t="s">
        <v>29</v>
      </c>
      <c r="AX167" s="12" t="s">
        <v>72</v>
      </c>
      <c r="AY167" s="148" t="s">
        <v>181</v>
      </c>
    </row>
    <row r="168" spans="2:65" s="13" customFormat="1">
      <c r="B168" s="154"/>
      <c r="D168" s="147" t="s">
        <v>191</v>
      </c>
      <c r="E168" s="155" t="s">
        <v>1</v>
      </c>
      <c r="F168" s="156" t="s">
        <v>193</v>
      </c>
      <c r="H168" s="157">
        <v>37.590000000000003</v>
      </c>
      <c r="I168" s="158"/>
      <c r="L168" s="154"/>
      <c r="M168" s="159"/>
      <c r="T168" s="160"/>
      <c r="AT168" s="155" t="s">
        <v>191</v>
      </c>
      <c r="AU168" s="155" t="s">
        <v>82</v>
      </c>
      <c r="AV168" s="13" t="s">
        <v>189</v>
      </c>
      <c r="AW168" s="13" t="s">
        <v>29</v>
      </c>
      <c r="AX168" s="13" t="s">
        <v>80</v>
      </c>
      <c r="AY168" s="155" t="s">
        <v>181</v>
      </c>
    </row>
    <row r="169" spans="2:65" s="11" customFormat="1" ht="22.9" customHeight="1">
      <c r="B169" s="120"/>
      <c r="D169" s="121" t="s">
        <v>71</v>
      </c>
      <c r="E169" s="130" t="s">
        <v>232</v>
      </c>
      <c r="F169" s="130" t="s">
        <v>233</v>
      </c>
      <c r="I169" s="123"/>
      <c r="J169" s="131">
        <f>BK169</f>
        <v>0</v>
      </c>
      <c r="L169" s="120"/>
      <c r="M169" s="125"/>
      <c r="P169" s="126">
        <f>SUM(P170:P177)</f>
        <v>0</v>
      </c>
      <c r="R169" s="126">
        <f>SUM(R170:R177)</f>
        <v>0</v>
      </c>
      <c r="T169" s="127">
        <f>SUM(T170:T177)</f>
        <v>0</v>
      </c>
      <c r="AR169" s="121" t="s">
        <v>80</v>
      </c>
      <c r="AT169" s="128" t="s">
        <v>71</v>
      </c>
      <c r="AU169" s="128" t="s">
        <v>80</v>
      </c>
      <c r="AY169" s="121" t="s">
        <v>181</v>
      </c>
      <c r="BK169" s="129">
        <f>SUM(BK170:BK177)</f>
        <v>0</v>
      </c>
    </row>
    <row r="170" spans="2:65" s="1" customFormat="1" ht="24.2" customHeight="1">
      <c r="B170" s="132"/>
      <c r="C170" s="133" t="s">
        <v>116</v>
      </c>
      <c r="D170" s="133" t="s">
        <v>184</v>
      </c>
      <c r="E170" s="134" t="s">
        <v>234</v>
      </c>
      <c r="F170" s="135" t="s">
        <v>235</v>
      </c>
      <c r="G170" s="136" t="s">
        <v>236</v>
      </c>
      <c r="H170" s="137">
        <v>5.351</v>
      </c>
      <c r="I170" s="138"/>
      <c r="J170" s="139">
        <f>ROUND(I170*H170,2)</f>
        <v>0</v>
      </c>
      <c r="K170" s="135" t="s">
        <v>188</v>
      </c>
      <c r="L170" s="32"/>
      <c r="M170" s="140" t="s">
        <v>1</v>
      </c>
      <c r="N170" s="141" t="s">
        <v>37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189</v>
      </c>
      <c r="AT170" s="144" t="s">
        <v>184</v>
      </c>
      <c r="AU170" s="144" t="s">
        <v>82</v>
      </c>
      <c r="AY170" s="17" t="s">
        <v>181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80</v>
      </c>
      <c r="BK170" s="145">
        <f>ROUND(I170*H170,2)</f>
        <v>0</v>
      </c>
      <c r="BL170" s="17" t="s">
        <v>189</v>
      </c>
      <c r="BM170" s="144" t="s">
        <v>654</v>
      </c>
    </row>
    <row r="171" spans="2:65" s="1" customFormat="1" ht="21.75" customHeight="1">
      <c r="B171" s="132"/>
      <c r="C171" s="133" t="s">
        <v>119</v>
      </c>
      <c r="D171" s="133" t="s">
        <v>184</v>
      </c>
      <c r="E171" s="134" t="s">
        <v>238</v>
      </c>
      <c r="F171" s="135" t="s">
        <v>239</v>
      </c>
      <c r="G171" s="136" t="s">
        <v>240</v>
      </c>
      <c r="H171" s="137">
        <v>18</v>
      </c>
      <c r="I171" s="138"/>
      <c r="J171" s="139">
        <f>ROUND(I171*H171,2)</f>
        <v>0</v>
      </c>
      <c r="K171" s="135" t="s">
        <v>188</v>
      </c>
      <c r="L171" s="32"/>
      <c r="M171" s="140" t="s">
        <v>1</v>
      </c>
      <c r="N171" s="141" t="s">
        <v>37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189</v>
      </c>
      <c r="AT171" s="144" t="s">
        <v>184</v>
      </c>
      <c r="AU171" s="144" t="s">
        <v>82</v>
      </c>
      <c r="AY171" s="17" t="s">
        <v>181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80</v>
      </c>
      <c r="BK171" s="145">
        <f>ROUND(I171*H171,2)</f>
        <v>0</v>
      </c>
      <c r="BL171" s="17" t="s">
        <v>189</v>
      </c>
      <c r="BM171" s="144" t="s">
        <v>655</v>
      </c>
    </row>
    <row r="172" spans="2:65" s="1" customFormat="1" ht="24.2" customHeight="1">
      <c r="B172" s="132"/>
      <c r="C172" s="133" t="s">
        <v>122</v>
      </c>
      <c r="D172" s="133" t="s">
        <v>184</v>
      </c>
      <c r="E172" s="134" t="s">
        <v>242</v>
      </c>
      <c r="F172" s="135" t="s">
        <v>243</v>
      </c>
      <c r="G172" s="136" t="s">
        <v>240</v>
      </c>
      <c r="H172" s="137">
        <v>180</v>
      </c>
      <c r="I172" s="138"/>
      <c r="J172" s="139">
        <f>ROUND(I172*H172,2)</f>
        <v>0</v>
      </c>
      <c r="K172" s="135" t="s">
        <v>188</v>
      </c>
      <c r="L172" s="32"/>
      <c r="M172" s="140" t="s">
        <v>1</v>
      </c>
      <c r="N172" s="141" t="s">
        <v>37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189</v>
      </c>
      <c r="AT172" s="144" t="s">
        <v>184</v>
      </c>
      <c r="AU172" s="144" t="s">
        <v>82</v>
      </c>
      <c r="AY172" s="17" t="s">
        <v>181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80</v>
      </c>
      <c r="BK172" s="145">
        <f>ROUND(I172*H172,2)</f>
        <v>0</v>
      </c>
      <c r="BL172" s="17" t="s">
        <v>189</v>
      </c>
      <c r="BM172" s="144" t="s">
        <v>656</v>
      </c>
    </row>
    <row r="173" spans="2:65" s="12" customFormat="1">
      <c r="B173" s="146"/>
      <c r="D173" s="147" t="s">
        <v>191</v>
      </c>
      <c r="E173" s="148" t="s">
        <v>1</v>
      </c>
      <c r="F173" s="149" t="s">
        <v>245</v>
      </c>
      <c r="H173" s="150">
        <v>180</v>
      </c>
      <c r="I173" s="151"/>
      <c r="L173" s="146"/>
      <c r="M173" s="152"/>
      <c r="T173" s="153"/>
      <c r="AT173" s="148" t="s">
        <v>191</v>
      </c>
      <c r="AU173" s="148" t="s">
        <v>82</v>
      </c>
      <c r="AV173" s="12" t="s">
        <v>82</v>
      </c>
      <c r="AW173" s="12" t="s">
        <v>29</v>
      </c>
      <c r="AX173" s="12" t="s">
        <v>80</v>
      </c>
      <c r="AY173" s="148" t="s">
        <v>181</v>
      </c>
    </row>
    <row r="174" spans="2:65" s="1" customFormat="1" ht="24.2" customHeight="1">
      <c r="B174" s="132"/>
      <c r="C174" s="133" t="s">
        <v>8</v>
      </c>
      <c r="D174" s="133" t="s">
        <v>184</v>
      </c>
      <c r="E174" s="134" t="s">
        <v>246</v>
      </c>
      <c r="F174" s="135" t="s">
        <v>247</v>
      </c>
      <c r="G174" s="136" t="s">
        <v>236</v>
      </c>
      <c r="H174" s="137">
        <v>5.351</v>
      </c>
      <c r="I174" s="138"/>
      <c r="J174" s="139">
        <f>ROUND(I174*H174,2)</f>
        <v>0</v>
      </c>
      <c r="K174" s="135" t="s">
        <v>188</v>
      </c>
      <c r="L174" s="32"/>
      <c r="M174" s="140" t="s">
        <v>1</v>
      </c>
      <c r="N174" s="141" t="s">
        <v>37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189</v>
      </c>
      <c r="AT174" s="144" t="s">
        <v>184</v>
      </c>
      <c r="AU174" s="144" t="s">
        <v>82</v>
      </c>
      <c r="AY174" s="17" t="s">
        <v>181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80</v>
      </c>
      <c r="BK174" s="145">
        <f>ROUND(I174*H174,2)</f>
        <v>0</v>
      </c>
      <c r="BL174" s="17" t="s">
        <v>189</v>
      </c>
      <c r="BM174" s="144" t="s">
        <v>657</v>
      </c>
    </row>
    <row r="175" spans="2:65" s="1" customFormat="1" ht="24.2" customHeight="1">
      <c r="B175" s="132"/>
      <c r="C175" s="133" t="s">
        <v>127</v>
      </c>
      <c r="D175" s="133" t="s">
        <v>184</v>
      </c>
      <c r="E175" s="134" t="s">
        <v>249</v>
      </c>
      <c r="F175" s="135" t="s">
        <v>250</v>
      </c>
      <c r="G175" s="136" t="s">
        <v>236</v>
      </c>
      <c r="H175" s="137">
        <v>101.669</v>
      </c>
      <c r="I175" s="138"/>
      <c r="J175" s="139">
        <f>ROUND(I175*H175,2)</f>
        <v>0</v>
      </c>
      <c r="K175" s="135" t="s">
        <v>188</v>
      </c>
      <c r="L175" s="32"/>
      <c r="M175" s="140" t="s">
        <v>1</v>
      </c>
      <c r="N175" s="141" t="s">
        <v>37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189</v>
      </c>
      <c r="AT175" s="144" t="s">
        <v>184</v>
      </c>
      <c r="AU175" s="144" t="s">
        <v>82</v>
      </c>
      <c r="AY175" s="17" t="s">
        <v>181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80</v>
      </c>
      <c r="BK175" s="145">
        <f>ROUND(I175*H175,2)</f>
        <v>0</v>
      </c>
      <c r="BL175" s="17" t="s">
        <v>189</v>
      </c>
      <c r="BM175" s="144" t="s">
        <v>658</v>
      </c>
    </row>
    <row r="176" spans="2:65" s="12" customFormat="1">
      <c r="B176" s="146"/>
      <c r="D176" s="147" t="s">
        <v>191</v>
      </c>
      <c r="F176" s="149" t="s">
        <v>741</v>
      </c>
      <c r="H176" s="150">
        <v>101.669</v>
      </c>
      <c r="I176" s="151"/>
      <c r="L176" s="146"/>
      <c r="M176" s="152"/>
      <c r="T176" s="153"/>
      <c r="AT176" s="148" t="s">
        <v>191</v>
      </c>
      <c r="AU176" s="148" t="s">
        <v>82</v>
      </c>
      <c r="AV176" s="12" t="s">
        <v>82</v>
      </c>
      <c r="AW176" s="12" t="s">
        <v>3</v>
      </c>
      <c r="AX176" s="12" t="s">
        <v>80</v>
      </c>
      <c r="AY176" s="148" t="s">
        <v>181</v>
      </c>
    </row>
    <row r="177" spans="2:65" s="1" customFormat="1" ht="33" customHeight="1">
      <c r="B177" s="132"/>
      <c r="C177" s="133" t="s">
        <v>130</v>
      </c>
      <c r="D177" s="133" t="s">
        <v>184</v>
      </c>
      <c r="E177" s="134" t="s">
        <v>253</v>
      </c>
      <c r="F177" s="135" t="s">
        <v>254</v>
      </c>
      <c r="G177" s="136" t="s">
        <v>236</v>
      </c>
      <c r="H177" s="137">
        <v>5.351</v>
      </c>
      <c r="I177" s="138"/>
      <c r="J177" s="139">
        <f>ROUND(I177*H177,2)</f>
        <v>0</v>
      </c>
      <c r="K177" s="135" t="s">
        <v>188</v>
      </c>
      <c r="L177" s="32"/>
      <c r="M177" s="140" t="s">
        <v>1</v>
      </c>
      <c r="N177" s="141" t="s">
        <v>37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189</v>
      </c>
      <c r="AT177" s="144" t="s">
        <v>184</v>
      </c>
      <c r="AU177" s="144" t="s">
        <v>82</v>
      </c>
      <c r="AY177" s="17" t="s">
        <v>181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80</v>
      </c>
      <c r="BK177" s="145">
        <f>ROUND(I177*H177,2)</f>
        <v>0</v>
      </c>
      <c r="BL177" s="17" t="s">
        <v>189</v>
      </c>
      <c r="BM177" s="144" t="s">
        <v>660</v>
      </c>
    </row>
    <row r="178" spans="2:65" s="11" customFormat="1" ht="22.9" customHeight="1">
      <c r="B178" s="120"/>
      <c r="D178" s="121" t="s">
        <v>71</v>
      </c>
      <c r="E178" s="130" t="s">
        <v>256</v>
      </c>
      <c r="F178" s="130" t="s">
        <v>257</v>
      </c>
      <c r="I178" s="123"/>
      <c r="J178" s="131">
        <f>BK178</f>
        <v>0</v>
      </c>
      <c r="L178" s="120"/>
      <c r="M178" s="125"/>
      <c r="P178" s="126">
        <f>P179</f>
        <v>0</v>
      </c>
      <c r="R178" s="126">
        <f>R179</f>
        <v>0</v>
      </c>
      <c r="T178" s="127">
        <f>T179</f>
        <v>0</v>
      </c>
      <c r="AR178" s="121" t="s">
        <v>80</v>
      </c>
      <c r="AT178" s="128" t="s">
        <v>71</v>
      </c>
      <c r="AU178" s="128" t="s">
        <v>80</v>
      </c>
      <c r="AY178" s="121" t="s">
        <v>181</v>
      </c>
      <c r="BK178" s="129">
        <f>BK179</f>
        <v>0</v>
      </c>
    </row>
    <row r="179" spans="2:65" s="1" customFormat="1" ht="21.75" customHeight="1">
      <c r="B179" s="132"/>
      <c r="C179" s="133" t="s">
        <v>265</v>
      </c>
      <c r="D179" s="133" t="s">
        <v>184</v>
      </c>
      <c r="E179" s="134" t="s">
        <v>258</v>
      </c>
      <c r="F179" s="135" t="s">
        <v>259</v>
      </c>
      <c r="G179" s="136" t="s">
        <v>236</v>
      </c>
      <c r="H179" s="137">
        <v>0.52200000000000002</v>
      </c>
      <c r="I179" s="138"/>
      <c r="J179" s="139">
        <f>ROUND(I179*H179,2)</f>
        <v>0</v>
      </c>
      <c r="K179" s="135" t="s">
        <v>188</v>
      </c>
      <c r="L179" s="32"/>
      <c r="M179" s="140" t="s">
        <v>1</v>
      </c>
      <c r="N179" s="141" t="s">
        <v>37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189</v>
      </c>
      <c r="AT179" s="144" t="s">
        <v>184</v>
      </c>
      <c r="AU179" s="144" t="s">
        <v>82</v>
      </c>
      <c r="AY179" s="17" t="s">
        <v>181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80</v>
      </c>
      <c r="BK179" s="145">
        <f>ROUND(I179*H179,2)</f>
        <v>0</v>
      </c>
      <c r="BL179" s="17" t="s">
        <v>189</v>
      </c>
      <c r="BM179" s="144" t="s">
        <v>661</v>
      </c>
    </row>
    <row r="180" spans="2:65" s="11" customFormat="1" ht="25.9" customHeight="1">
      <c r="B180" s="120"/>
      <c r="D180" s="121" t="s">
        <v>71</v>
      </c>
      <c r="E180" s="122" t="s">
        <v>261</v>
      </c>
      <c r="F180" s="122" t="s">
        <v>262</v>
      </c>
      <c r="I180" s="123"/>
      <c r="J180" s="124">
        <f>BK180</f>
        <v>0</v>
      </c>
      <c r="L180" s="120"/>
      <c r="M180" s="125"/>
      <c r="P180" s="126">
        <f>P181+P190+P193+P195+P199+P210+P216+P221+P230+P246+P249</f>
        <v>0</v>
      </c>
      <c r="R180" s="126">
        <f>R181+R190+R193+R195+R199+R210+R216+R221+R230+R246+R249</f>
        <v>2.1626269799999998</v>
      </c>
      <c r="T180" s="127">
        <f>T181+T190+T193+T195+T199+T210+T216+T221+T230+T246+T249</f>
        <v>0.64373160000000007</v>
      </c>
      <c r="AR180" s="121" t="s">
        <v>82</v>
      </c>
      <c r="AT180" s="128" t="s">
        <v>71</v>
      </c>
      <c r="AU180" s="128" t="s">
        <v>72</v>
      </c>
      <c r="AY180" s="121" t="s">
        <v>181</v>
      </c>
      <c r="BK180" s="129">
        <f>BK181+BK190+BK193+BK195+BK199+BK210+BK216+BK221+BK230+BK246+BK249</f>
        <v>0</v>
      </c>
    </row>
    <row r="181" spans="2:65" s="11" customFormat="1" ht="22.9" customHeight="1">
      <c r="B181" s="120"/>
      <c r="D181" s="121" t="s">
        <v>71</v>
      </c>
      <c r="E181" s="130" t="s">
        <v>263</v>
      </c>
      <c r="F181" s="130" t="s">
        <v>264</v>
      </c>
      <c r="I181" s="123"/>
      <c r="J181" s="131">
        <f>BK181</f>
        <v>0</v>
      </c>
      <c r="L181" s="120"/>
      <c r="M181" s="125"/>
      <c r="P181" s="126">
        <f>SUM(P182:P189)</f>
        <v>0</v>
      </c>
      <c r="R181" s="126">
        <f>SUM(R182:R189)</f>
        <v>0.36251999999999995</v>
      </c>
      <c r="T181" s="127">
        <f>SUM(T182:T189)</f>
        <v>0</v>
      </c>
      <c r="AR181" s="121" t="s">
        <v>82</v>
      </c>
      <c r="AT181" s="128" t="s">
        <v>71</v>
      </c>
      <c r="AU181" s="128" t="s">
        <v>80</v>
      </c>
      <c r="AY181" s="121" t="s">
        <v>181</v>
      </c>
      <c r="BK181" s="129">
        <f>SUM(BK182:BK189)</f>
        <v>0</v>
      </c>
    </row>
    <row r="182" spans="2:65" s="1" customFormat="1" ht="24.2" customHeight="1">
      <c r="B182" s="132"/>
      <c r="C182" s="133" t="s">
        <v>271</v>
      </c>
      <c r="D182" s="133" t="s">
        <v>184</v>
      </c>
      <c r="E182" s="134" t="s">
        <v>266</v>
      </c>
      <c r="F182" s="135" t="s">
        <v>267</v>
      </c>
      <c r="G182" s="136" t="s">
        <v>187</v>
      </c>
      <c r="H182" s="137">
        <v>38</v>
      </c>
      <c r="I182" s="138"/>
      <c r="J182" s="139">
        <f>ROUND(I182*H182,2)</f>
        <v>0</v>
      </c>
      <c r="K182" s="135" t="s">
        <v>188</v>
      </c>
      <c r="L182" s="32"/>
      <c r="M182" s="140" t="s">
        <v>1</v>
      </c>
      <c r="N182" s="141" t="s">
        <v>37</v>
      </c>
      <c r="P182" s="142">
        <f>O182*H182</f>
        <v>0</v>
      </c>
      <c r="Q182" s="142">
        <v>2.9999999999999997E-4</v>
      </c>
      <c r="R182" s="142">
        <f>Q182*H182</f>
        <v>1.1399999999999999E-2</v>
      </c>
      <c r="S182" s="142">
        <v>0</v>
      </c>
      <c r="T182" s="143">
        <f>S182*H182</f>
        <v>0</v>
      </c>
      <c r="AR182" s="144" t="s">
        <v>127</v>
      </c>
      <c r="AT182" s="144" t="s">
        <v>184</v>
      </c>
      <c r="AU182" s="144" t="s">
        <v>82</v>
      </c>
      <c r="AY182" s="17" t="s">
        <v>181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80</v>
      </c>
      <c r="BK182" s="145">
        <f>ROUND(I182*H182,2)</f>
        <v>0</v>
      </c>
      <c r="BL182" s="17" t="s">
        <v>127</v>
      </c>
      <c r="BM182" s="144" t="s">
        <v>742</v>
      </c>
    </row>
    <row r="183" spans="2:65" s="1" customFormat="1" ht="24.2" customHeight="1">
      <c r="B183" s="132"/>
      <c r="C183" s="170" t="s">
        <v>278</v>
      </c>
      <c r="D183" s="170" t="s">
        <v>272</v>
      </c>
      <c r="E183" s="171" t="s">
        <v>273</v>
      </c>
      <c r="F183" s="172" t="s">
        <v>274</v>
      </c>
      <c r="G183" s="173" t="s">
        <v>187</v>
      </c>
      <c r="H183" s="174">
        <v>41.8</v>
      </c>
      <c r="I183" s="175"/>
      <c r="J183" s="176">
        <f>ROUND(I183*H183,2)</f>
        <v>0</v>
      </c>
      <c r="K183" s="172" t="s">
        <v>188</v>
      </c>
      <c r="L183" s="177"/>
      <c r="M183" s="178" t="s">
        <v>1</v>
      </c>
      <c r="N183" s="179" t="s">
        <v>37</v>
      </c>
      <c r="P183" s="142">
        <f>O183*H183</f>
        <v>0</v>
      </c>
      <c r="Q183" s="142">
        <v>4.1999999999999997E-3</v>
      </c>
      <c r="R183" s="142">
        <f>Q183*H183</f>
        <v>0.17555999999999997</v>
      </c>
      <c r="S183" s="142">
        <v>0</v>
      </c>
      <c r="T183" s="143">
        <f>S183*H183</f>
        <v>0</v>
      </c>
      <c r="AR183" s="144" t="s">
        <v>275</v>
      </c>
      <c r="AT183" s="144" t="s">
        <v>272</v>
      </c>
      <c r="AU183" s="144" t="s">
        <v>82</v>
      </c>
      <c r="AY183" s="17" t="s">
        <v>181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80</v>
      </c>
      <c r="BK183" s="145">
        <f>ROUND(I183*H183,2)</f>
        <v>0</v>
      </c>
      <c r="BL183" s="17" t="s">
        <v>127</v>
      </c>
      <c r="BM183" s="144" t="s">
        <v>743</v>
      </c>
    </row>
    <row r="184" spans="2:65" s="12" customFormat="1">
      <c r="B184" s="146"/>
      <c r="D184" s="147" t="s">
        <v>191</v>
      </c>
      <c r="F184" s="149" t="s">
        <v>744</v>
      </c>
      <c r="H184" s="150">
        <v>41.8</v>
      </c>
      <c r="I184" s="151"/>
      <c r="L184" s="146"/>
      <c r="M184" s="152"/>
      <c r="T184" s="153"/>
      <c r="AT184" s="148" t="s">
        <v>191</v>
      </c>
      <c r="AU184" s="148" t="s">
        <v>82</v>
      </c>
      <c r="AV184" s="12" t="s">
        <v>82</v>
      </c>
      <c r="AW184" s="12" t="s">
        <v>3</v>
      </c>
      <c r="AX184" s="12" t="s">
        <v>80</v>
      </c>
      <c r="AY184" s="148" t="s">
        <v>181</v>
      </c>
    </row>
    <row r="185" spans="2:65" s="1" customFormat="1" ht="24.2" customHeight="1">
      <c r="B185" s="132"/>
      <c r="C185" s="133" t="s">
        <v>7</v>
      </c>
      <c r="D185" s="133" t="s">
        <v>184</v>
      </c>
      <c r="E185" s="134" t="s">
        <v>279</v>
      </c>
      <c r="F185" s="135" t="s">
        <v>280</v>
      </c>
      <c r="G185" s="136" t="s">
        <v>187</v>
      </c>
      <c r="H185" s="137">
        <v>38</v>
      </c>
      <c r="I185" s="138"/>
      <c r="J185" s="139">
        <f>ROUND(I185*H185,2)</f>
        <v>0</v>
      </c>
      <c r="K185" s="135" t="s">
        <v>188</v>
      </c>
      <c r="L185" s="32"/>
      <c r="M185" s="140" t="s">
        <v>1</v>
      </c>
      <c r="N185" s="141" t="s">
        <v>37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127</v>
      </c>
      <c r="AT185" s="144" t="s">
        <v>184</v>
      </c>
      <c r="AU185" s="144" t="s">
        <v>82</v>
      </c>
      <c r="AY185" s="17" t="s">
        <v>181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80</v>
      </c>
      <c r="BK185" s="145">
        <f>ROUND(I185*H185,2)</f>
        <v>0</v>
      </c>
      <c r="BL185" s="17" t="s">
        <v>127</v>
      </c>
      <c r="BM185" s="144" t="s">
        <v>745</v>
      </c>
    </row>
    <row r="186" spans="2:65" s="1" customFormat="1" ht="24.2" customHeight="1">
      <c r="B186" s="132"/>
      <c r="C186" s="170" t="s">
        <v>284</v>
      </c>
      <c r="D186" s="170" t="s">
        <v>272</v>
      </c>
      <c r="E186" s="171" t="s">
        <v>273</v>
      </c>
      <c r="F186" s="172" t="s">
        <v>274</v>
      </c>
      <c r="G186" s="173" t="s">
        <v>187</v>
      </c>
      <c r="H186" s="174">
        <v>41.8</v>
      </c>
      <c r="I186" s="175"/>
      <c r="J186" s="176">
        <f>ROUND(I186*H186,2)</f>
        <v>0</v>
      </c>
      <c r="K186" s="172" t="s">
        <v>188</v>
      </c>
      <c r="L186" s="177"/>
      <c r="M186" s="178" t="s">
        <v>1</v>
      </c>
      <c r="N186" s="179" t="s">
        <v>37</v>
      </c>
      <c r="P186" s="142">
        <f>O186*H186</f>
        <v>0</v>
      </c>
      <c r="Q186" s="142">
        <v>4.1999999999999997E-3</v>
      </c>
      <c r="R186" s="142">
        <f>Q186*H186</f>
        <v>0.17555999999999997</v>
      </c>
      <c r="S186" s="142">
        <v>0</v>
      </c>
      <c r="T186" s="143">
        <f>S186*H186</f>
        <v>0</v>
      </c>
      <c r="AR186" s="144" t="s">
        <v>275</v>
      </c>
      <c r="AT186" s="144" t="s">
        <v>272</v>
      </c>
      <c r="AU186" s="144" t="s">
        <v>82</v>
      </c>
      <c r="AY186" s="17" t="s">
        <v>181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80</v>
      </c>
      <c r="BK186" s="145">
        <f>ROUND(I186*H186,2)</f>
        <v>0</v>
      </c>
      <c r="BL186" s="17" t="s">
        <v>127</v>
      </c>
      <c r="BM186" s="144" t="s">
        <v>746</v>
      </c>
    </row>
    <row r="187" spans="2:65" s="12" customFormat="1">
      <c r="B187" s="146"/>
      <c r="D187" s="147" t="s">
        <v>191</v>
      </c>
      <c r="F187" s="149" t="s">
        <v>744</v>
      </c>
      <c r="H187" s="150">
        <v>41.8</v>
      </c>
      <c r="I187" s="151"/>
      <c r="L187" s="146"/>
      <c r="M187" s="152"/>
      <c r="T187" s="153"/>
      <c r="AT187" s="148" t="s">
        <v>191</v>
      </c>
      <c r="AU187" s="148" t="s">
        <v>82</v>
      </c>
      <c r="AV187" s="12" t="s">
        <v>82</v>
      </c>
      <c r="AW187" s="12" t="s">
        <v>3</v>
      </c>
      <c r="AX187" s="12" t="s">
        <v>80</v>
      </c>
      <c r="AY187" s="148" t="s">
        <v>181</v>
      </c>
    </row>
    <row r="188" spans="2:65" s="1" customFormat="1" ht="24.2" customHeight="1">
      <c r="B188" s="132"/>
      <c r="C188" s="133" t="s">
        <v>288</v>
      </c>
      <c r="D188" s="133" t="s">
        <v>184</v>
      </c>
      <c r="E188" s="134" t="s">
        <v>285</v>
      </c>
      <c r="F188" s="135" t="s">
        <v>286</v>
      </c>
      <c r="G188" s="136" t="s">
        <v>236</v>
      </c>
      <c r="H188" s="137">
        <v>0.36299999999999999</v>
      </c>
      <c r="I188" s="138"/>
      <c r="J188" s="139">
        <f>ROUND(I188*H188,2)</f>
        <v>0</v>
      </c>
      <c r="K188" s="135" t="s">
        <v>188</v>
      </c>
      <c r="L188" s="32"/>
      <c r="M188" s="140" t="s">
        <v>1</v>
      </c>
      <c r="N188" s="141" t="s">
        <v>37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127</v>
      </c>
      <c r="AT188" s="144" t="s">
        <v>184</v>
      </c>
      <c r="AU188" s="144" t="s">
        <v>82</v>
      </c>
      <c r="AY188" s="17" t="s">
        <v>181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80</v>
      </c>
      <c r="BK188" s="145">
        <f>ROUND(I188*H188,2)</f>
        <v>0</v>
      </c>
      <c r="BL188" s="17" t="s">
        <v>127</v>
      </c>
      <c r="BM188" s="144" t="s">
        <v>747</v>
      </c>
    </row>
    <row r="189" spans="2:65" s="1" customFormat="1" ht="24.2" customHeight="1">
      <c r="B189" s="132"/>
      <c r="C189" s="133" t="s">
        <v>294</v>
      </c>
      <c r="D189" s="133" t="s">
        <v>184</v>
      </c>
      <c r="E189" s="134" t="s">
        <v>289</v>
      </c>
      <c r="F189" s="135" t="s">
        <v>290</v>
      </c>
      <c r="G189" s="136" t="s">
        <v>236</v>
      </c>
      <c r="H189" s="137">
        <v>0.36299999999999999</v>
      </c>
      <c r="I189" s="138"/>
      <c r="J189" s="139">
        <f>ROUND(I189*H189,2)</f>
        <v>0</v>
      </c>
      <c r="K189" s="135" t="s">
        <v>188</v>
      </c>
      <c r="L189" s="32"/>
      <c r="M189" s="140" t="s">
        <v>1</v>
      </c>
      <c r="N189" s="141" t="s">
        <v>37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127</v>
      </c>
      <c r="AT189" s="144" t="s">
        <v>184</v>
      </c>
      <c r="AU189" s="144" t="s">
        <v>82</v>
      </c>
      <c r="AY189" s="17" t="s">
        <v>181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80</v>
      </c>
      <c r="BK189" s="145">
        <f>ROUND(I189*H189,2)</f>
        <v>0</v>
      </c>
      <c r="BL189" s="17" t="s">
        <v>127</v>
      </c>
      <c r="BM189" s="144" t="s">
        <v>748</v>
      </c>
    </row>
    <row r="190" spans="2:65" s="11" customFormat="1" ht="22.9" customHeight="1">
      <c r="B190" s="120"/>
      <c r="D190" s="121" t="s">
        <v>71</v>
      </c>
      <c r="E190" s="130" t="s">
        <v>312</v>
      </c>
      <c r="F190" s="130" t="s">
        <v>313</v>
      </c>
      <c r="I190" s="123"/>
      <c r="J190" s="131">
        <f>BK190</f>
        <v>0</v>
      </c>
      <c r="L190" s="120"/>
      <c r="M190" s="125"/>
      <c r="P190" s="126">
        <f>SUM(P191:P192)</f>
        <v>0</v>
      </c>
      <c r="R190" s="126">
        <f>SUM(R191:R192)</f>
        <v>7.2679999999999995E-2</v>
      </c>
      <c r="T190" s="127">
        <f>SUM(T191:T192)</f>
        <v>0</v>
      </c>
      <c r="AR190" s="121" t="s">
        <v>82</v>
      </c>
      <c r="AT190" s="128" t="s">
        <v>71</v>
      </c>
      <c r="AU190" s="128" t="s">
        <v>80</v>
      </c>
      <c r="AY190" s="121" t="s">
        <v>181</v>
      </c>
      <c r="BK190" s="129">
        <f>SUM(BK191:BK192)</f>
        <v>0</v>
      </c>
    </row>
    <row r="191" spans="2:65" s="1" customFormat="1" ht="24.2" customHeight="1">
      <c r="B191" s="132"/>
      <c r="C191" s="133" t="s">
        <v>302</v>
      </c>
      <c r="D191" s="133" t="s">
        <v>184</v>
      </c>
      <c r="E191" s="134" t="s">
        <v>315</v>
      </c>
      <c r="F191" s="135" t="s">
        <v>316</v>
      </c>
      <c r="G191" s="136" t="s">
        <v>356</v>
      </c>
      <c r="H191" s="137">
        <v>2</v>
      </c>
      <c r="I191" s="138"/>
      <c r="J191" s="139">
        <f>ROUND(I191*H191,2)</f>
        <v>0</v>
      </c>
      <c r="K191" s="135" t="s">
        <v>1</v>
      </c>
      <c r="L191" s="32"/>
      <c r="M191" s="140" t="s">
        <v>1</v>
      </c>
      <c r="N191" s="141" t="s">
        <v>37</v>
      </c>
      <c r="P191" s="142">
        <f>O191*H191</f>
        <v>0</v>
      </c>
      <c r="Q191" s="142">
        <v>1.8169999999999999E-2</v>
      </c>
      <c r="R191" s="142">
        <f>Q191*H191</f>
        <v>3.6339999999999997E-2</v>
      </c>
      <c r="S191" s="142">
        <v>0</v>
      </c>
      <c r="T191" s="143">
        <f>S191*H191</f>
        <v>0</v>
      </c>
      <c r="AR191" s="144" t="s">
        <v>127</v>
      </c>
      <c r="AT191" s="144" t="s">
        <v>184</v>
      </c>
      <c r="AU191" s="144" t="s">
        <v>82</v>
      </c>
      <c r="AY191" s="17" t="s">
        <v>181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80</v>
      </c>
      <c r="BK191" s="145">
        <f>ROUND(I191*H191,2)</f>
        <v>0</v>
      </c>
      <c r="BL191" s="17" t="s">
        <v>127</v>
      </c>
      <c r="BM191" s="144" t="s">
        <v>669</v>
      </c>
    </row>
    <row r="192" spans="2:65" s="1" customFormat="1" ht="16.5" customHeight="1">
      <c r="B192" s="132"/>
      <c r="C192" s="133" t="s">
        <v>308</v>
      </c>
      <c r="D192" s="133" t="s">
        <v>184</v>
      </c>
      <c r="E192" s="134" t="s">
        <v>319</v>
      </c>
      <c r="F192" s="135" t="s">
        <v>320</v>
      </c>
      <c r="G192" s="136" t="s">
        <v>356</v>
      </c>
      <c r="H192" s="137">
        <v>2</v>
      </c>
      <c r="I192" s="138"/>
      <c r="J192" s="139">
        <f>ROUND(I192*H192,2)</f>
        <v>0</v>
      </c>
      <c r="K192" s="135" t="s">
        <v>1</v>
      </c>
      <c r="L192" s="32"/>
      <c r="M192" s="140" t="s">
        <v>1</v>
      </c>
      <c r="N192" s="141" t="s">
        <v>37</v>
      </c>
      <c r="P192" s="142">
        <f>O192*H192</f>
        <v>0</v>
      </c>
      <c r="Q192" s="142">
        <v>1.8169999999999999E-2</v>
      </c>
      <c r="R192" s="142">
        <f>Q192*H192</f>
        <v>3.6339999999999997E-2</v>
      </c>
      <c r="S192" s="142">
        <v>0</v>
      </c>
      <c r="T192" s="143">
        <f>S192*H192</f>
        <v>0</v>
      </c>
      <c r="AR192" s="144" t="s">
        <v>127</v>
      </c>
      <c r="AT192" s="144" t="s">
        <v>184</v>
      </c>
      <c r="AU192" s="144" t="s">
        <v>82</v>
      </c>
      <c r="AY192" s="17" t="s">
        <v>181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80</v>
      </c>
      <c r="BK192" s="145">
        <f>ROUND(I192*H192,2)</f>
        <v>0</v>
      </c>
      <c r="BL192" s="17" t="s">
        <v>127</v>
      </c>
      <c r="BM192" s="144" t="s">
        <v>670</v>
      </c>
    </row>
    <row r="193" spans="2:65" s="11" customFormat="1" ht="22.9" customHeight="1">
      <c r="B193" s="120"/>
      <c r="D193" s="121" t="s">
        <v>71</v>
      </c>
      <c r="E193" s="130" t="s">
        <v>322</v>
      </c>
      <c r="F193" s="130" t="s">
        <v>323</v>
      </c>
      <c r="I193" s="123"/>
      <c r="J193" s="131">
        <f>BK193</f>
        <v>0</v>
      </c>
      <c r="L193" s="120"/>
      <c r="M193" s="125"/>
      <c r="P193" s="126">
        <f>P194</f>
        <v>0</v>
      </c>
      <c r="R193" s="126">
        <f>R194</f>
        <v>1.8169999999999999E-2</v>
      </c>
      <c r="T193" s="127">
        <f>T194</f>
        <v>0</v>
      </c>
      <c r="AR193" s="121" t="s">
        <v>82</v>
      </c>
      <c r="AT193" s="128" t="s">
        <v>71</v>
      </c>
      <c r="AU193" s="128" t="s">
        <v>80</v>
      </c>
      <c r="AY193" s="121" t="s">
        <v>181</v>
      </c>
      <c r="BK193" s="129">
        <f>BK194</f>
        <v>0</v>
      </c>
    </row>
    <row r="194" spans="2:65" s="1" customFormat="1" ht="37.9" customHeight="1">
      <c r="B194" s="132"/>
      <c r="C194" s="133" t="s">
        <v>314</v>
      </c>
      <c r="D194" s="133" t="s">
        <v>184</v>
      </c>
      <c r="E194" s="134" t="s">
        <v>325</v>
      </c>
      <c r="F194" s="135" t="s">
        <v>326</v>
      </c>
      <c r="G194" s="136" t="s">
        <v>297</v>
      </c>
      <c r="H194" s="137">
        <v>1</v>
      </c>
      <c r="I194" s="138"/>
      <c r="J194" s="139">
        <f>ROUND(I194*H194,2)</f>
        <v>0</v>
      </c>
      <c r="K194" s="135" t="s">
        <v>1</v>
      </c>
      <c r="L194" s="32"/>
      <c r="M194" s="140" t="s">
        <v>1</v>
      </c>
      <c r="N194" s="141" t="s">
        <v>37</v>
      </c>
      <c r="P194" s="142">
        <f>O194*H194</f>
        <v>0</v>
      </c>
      <c r="Q194" s="142">
        <v>1.8169999999999999E-2</v>
      </c>
      <c r="R194" s="142">
        <f>Q194*H194</f>
        <v>1.8169999999999999E-2</v>
      </c>
      <c r="S194" s="142">
        <v>0</v>
      </c>
      <c r="T194" s="143">
        <f>S194*H194</f>
        <v>0</v>
      </c>
      <c r="AR194" s="144" t="s">
        <v>127</v>
      </c>
      <c r="AT194" s="144" t="s">
        <v>184</v>
      </c>
      <c r="AU194" s="144" t="s">
        <v>82</v>
      </c>
      <c r="AY194" s="17" t="s">
        <v>181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80</v>
      </c>
      <c r="BK194" s="145">
        <f>ROUND(I194*H194,2)</f>
        <v>0</v>
      </c>
      <c r="BL194" s="17" t="s">
        <v>127</v>
      </c>
      <c r="BM194" s="144" t="s">
        <v>671</v>
      </c>
    </row>
    <row r="195" spans="2:65" s="11" customFormat="1" ht="22.9" customHeight="1">
      <c r="B195" s="120"/>
      <c r="D195" s="121" t="s">
        <v>71</v>
      </c>
      <c r="E195" s="130" t="s">
        <v>328</v>
      </c>
      <c r="F195" s="130" t="s">
        <v>329</v>
      </c>
      <c r="I195" s="123"/>
      <c r="J195" s="131">
        <f>BK195</f>
        <v>0</v>
      </c>
      <c r="L195" s="120"/>
      <c r="M195" s="125"/>
      <c r="P195" s="126">
        <f>SUM(P196:P198)</f>
        <v>0</v>
      </c>
      <c r="R195" s="126">
        <f>SUM(R196:R198)</f>
        <v>0.29370000000000002</v>
      </c>
      <c r="T195" s="127">
        <f>SUM(T196:T198)</f>
        <v>0</v>
      </c>
      <c r="AR195" s="121" t="s">
        <v>82</v>
      </c>
      <c r="AT195" s="128" t="s">
        <v>71</v>
      </c>
      <c r="AU195" s="128" t="s">
        <v>80</v>
      </c>
      <c r="AY195" s="121" t="s">
        <v>181</v>
      </c>
      <c r="BK195" s="129">
        <f>SUM(BK196:BK198)</f>
        <v>0</v>
      </c>
    </row>
    <row r="196" spans="2:65" s="1" customFormat="1" ht="24.2" customHeight="1">
      <c r="B196" s="132"/>
      <c r="C196" s="133" t="s">
        <v>318</v>
      </c>
      <c r="D196" s="133" t="s">
        <v>184</v>
      </c>
      <c r="E196" s="134" t="s">
        <v>331</v>
      </c>
      <c r="F196" s="135" t="s">
        <v>332</v>
      </c>
      <c r="G196" s="136" t="s">
        <v>187</v>
      </c>
      <c r="H196" s="137">
        <v>38</v>
      </c>
      <c r="I196" s="138"/>
      <c r="J196" s="139">
        <f>ROUND(I196*H196,2)</f>
        <v>0</v>
      </c>
      <c r="K196" s="135" t="s">
        <v>1</v>
      </c>
      <c r="L196" s="32"/>
      <c r="M196" s="140" t="s">
        <v>1</v>
      </c>
      <c r="N196" s="141" t="s">
        <v>37</v>
      </c>
      <c r="P196" s="142">
        <f>O196*H196</f>
        <v>0</v>
      </c>
      <c r="Q196" s="142">
        <v>2.6700000000000001E-3</v>
      </c>
      <c r="R196" s="142">
        <f>Q196*H196</f>
        <v>0.10146000000000001</v>
      </c>
      <c r="S196" s="142">
        <v>0</v>
      </c>
      <c r="T196" s="143">
        <f>S196*H196</f>
        <v>0</v>
      </c>
      <c r="AR196" s="144" t="s">
        <v>127</v>
      </c>
      <c r="AT196" s="144" t="s">
        <v>184</v>
      </c>
      <c r="AU196" s="144" t="s">
        <v>82</v>
      </c>
      <c r="AY196" s="17" t="s">
        <v>181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80</v>
      </c>
      <c r="BK196" s="145">
        <f>ROUND(I196*H196,2)</f>
        <v>0</v>
      </c>
      <c r="BL196" s="17" t="s">
        <v>127</v>
      </c>
      <c r="BM196" s="144" t="s">
        <v>749</v>
      </c>
    </row>
    <row r="197" spans="2:65" s="1" customFormat="1" ht="24.2" customHeight="1">
      <c r="B197" s="132"/>
      <c r="C197" s="133" t="s">
        <v>324</v>
      </c>
      <c r="D197" s="133" t="s">
        <v>184</v>
      </c>
      <c r="E197" s="134" t="s">
        <v>335</v>
      </c>
      <c r="F197" s="135" t="s">
        <v>336</v>
      </c>
      <c r="G197" s="136" t="s">
        <v>187</v>
      </c>
      <c r="H197" s="137">
        <v>38</v>
      </c>
      <c r="I197" s="138"/>
      <c r="J197" s="139">
        <f>ROUND(I197*H197,2)</f>
        <v>0</v>
      </c>
      <c r="K197" s="135" t="s">
        <v>1</v>
      </c>
      <c r="L197" s="32"/>
      <c r="M197" s="140" t="s">
        <v>1</v>
      </c>
      <c r="N197" s="141" t="s">
        <v>37</v>
      </c>
      <c r="P197" s="142">
        <f>O197*H197</f>
        <v>0</v>
      </c>
      <c r="Q197" s="142">
        <v>2.6700000000000001E-3</v>
      </c>
      <c r="R197" s="142">
        <f>Q197*H197</f>
        <v>0.10146000000000001</v>
      </c>
      <c r="S197" s="142">
        <v>0</v>
      </c>
      <c r="T197" s="143">
        <f>S197*H197</f>
        <v>0</v>
      </c>
      <c r="AR197" s="144" t="s">
        <v>127</v>
      </c>
      <c r="AT197" s="144" t="s">
        <v>184</v>
      </c>
      <c r="AU197" s="144" t="s">
        <v>82</v>
      </c>
      <c r="AY197" s="17" t="s">
        <v>181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80</v>
      </c>
      <c r="BK197" s="145">
        <f>ROUND(I197*H197,2)</f>
        <v>0</v>
      </c>
      <c r="BL197" s="17" t="s">
        <v>127</v>
      </c>
      <c r="BM197" s="144" t="s">
        <v>750</v>
      </c>
    </row>
    <row r="198" spans="2:65" s="1" customFormat="1" ht="24.2" customHeight="1">
      <c r="B198" s="132"/>
      <c r="C198" s="133" t="s">
        <v>330</v>
      </c>
      <c r="D198" s="133" t="s">
        <v>184</v>
      </c>
      <c r="E198" s="134" t="s">
        <v>338</v>
      </c>
      <c r="F198" s="135" t="s">
        <v>339</v>
      </c>
      <c r="G198" s="136" t="s">
        <v>187</v>
      </c>
      <c r="H198" s="137">
        <v>34</v>
      </c>
      <c r="I198" s="138"/>
      <c r="J198" s="139">
        <f>ROUND(I198*H198,2)</f>
        <v>0</v>
      </c>
      <c r="K198" s="135" t="s">
        <v>1</v>
      </c>
      <c r="L198" s="32"/>
      <c r="M198" s="140" t="s">
        <v>1</v>
      </c>
      <c r="N198" s="141" t="s">
        <v>37</v>
      </c>
      <c r="P198" s="142">
        <f>O198*H198</f>
        <v>0</v>
      </c>
      <c r="Q198" s="142">
        <v>2.6700000000000001E-3</v>
      </c>
      <c r="R198" s="142">
        <f>Q198*H198</f>
        <v>9.078E-2</v>
      </c>
      <c r="S198" s="142">
        <v>0</v>
      </c>
      <c r="T198" s="143">
        <f>S198*H198</f>
        <v>0</v>
      </c>
      <c r="AR198" s="144" t="s">
        <v>127</v>
      </c>
      <c r="AT198" s="144" t="s">
        <v>184</v>
      </c>
      <c r="AU198" s="144" t="s">
        <v>82</v>
      </c>
      <c r="AY198" s="17" t="s">
        <v>181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80</v>
      </c>
      <c r="BK198" s="145">
        <f>ROUND(I198*H198,2)</f>
        <v>0</v>
      </c>
      <c r="BL198" s="17" t="s">
        <v>127</v>
      </c>
      <c r="BM198" s="144" t="s">
        <v>751</v>
      </c>
    </row>
    <row r="199" spans="2:65" s="11" customFormat="1" ht="22.9" customHeight="1">
      <c r="B199" s="120"/>
      <c r="D199" s="121" t="s">
        <v>71</v>
      </c>
      <c r="E199" s="130" t="s">
        <v>341</v>
      </c>
      <c r="F199" s="130" t="s">
        <v>342</v>
      </c>
      <c r="I199" s="123"/>
      <c r="J199" s="131">
        <f>BK199</f>
        <v>0</v>
      </c>
      <c r="L199" s="120"/>
      <c r="M199" s="125"/>
      <c r="P199" s="126">
        <f>SUM(P200:P209)</f>
        <v>0</v>
      </c>
      <c r="R199" s="126">
        <f>SUM(R200:R209)</f>
        <v>1.1443080000000001</v>
      </c>
      <c r="T199" s="127">
        <f>SUM(T200:T209)</f>
        <v>0</v>
      </c>
      <c r="AR199" s="121" t="s">
        <v>82</v>
      </c>
      <c r="AT199" s="128" t="s">
        <v>71</v>
      </c>
      <c r="AU199" s="128" t="s">
        <v>80</v>
      </c>
      <c r="AY199" s="121" t="s">
        <v>181</v>
      </c>
      <c r="BK199" s="129">
        <f>SUM(BK200:BK209)</f>
        <v>0</v>
      </c>
    </row>
    <row r="200" spans="2:65" s="1" customFormat="1" ht="24.2" customHeight="1">
      <c r="B200" s="132"/>
      <c r="C200" s="133" t="s">
        <v>334</v>
      </c>
      <c r="D200" s="133" t="s">
        <v>184</v>
      </c>
      <c r="E200" s="134" t="s">
        <v>675</v>
      </c>
      <c r="F200" s="135" t="s">
        <v>676</v>
      </c>
      <c r="G200" s="136" t="s">
        <v>187</v>
      </c>
      <c r="H200" s="137">
        <v>38</v>
      </c>
      <c r="I200" s="138"/>
      <c r="J200" s="139">
        <f>ROUND(I200*H200,2)</f>
        <v>0</v>
      </c>
      <c r="K200" s="135" t="s">
        <v>188</v>
      </c>
      <c r="L200" s="32"/>
      <c r="M200" s="140" t="s">
        <v>1</v>
      </c>
      <c r="N200" s="141" t="s">
        <v>37</v>
      </c>
      <c r="P200" s="142">
        <f>O200*H200</f>
        <v>0</v>
      </c>
      <c r="Q200" s="142">
        <v>2.487E-2</v>
      </c>
      <c r="R200" s="142">
        <f>Q200*H200</f>
        <v>0.94506000000000001</v>
      </c>
      <c r="S200" s="142">
        <v>0</v>
      </c>
      <c r="T200" s="143">
        <f>S200*H200</f>
        <v>0</v>
      </c>
      <c r="AR200" s="144" t="s">
        <v>127</v>
      </c>
      <c r="AT200" s="144" t="s">
        <v>184</v>
      </c>
      <c r="AU200" s="144" t="s">
        <v>82</v>
      </c>
      <c r="AY200" s="17" t="s">
        <v>181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80</v>
      </c>
      <c r="BK200" s="145">
        <f>ROUND(I200*H200,2)</f>
        <v>0</v>
      </c>
      <c r="BL200" s="17" t="s">
        <v>127</v>
      </c>
      <c r="BM200" s="144" t="s">
        <v>752</v>
      </c>
    </row>
    <row r="201" spans="2:65" s="1" customFormat="1" ht="24.2" customHeight="1">
      <c r="B201" s="132"/>
      <c r="C201" s="133" t="s">
        <v>275</v>
      </c>
      <c r="D201" s="133" t="s">
        <v>184</v>
      </c>
      <c r="E201" s="134" t="s">
        <v>363</v>
      </c>
      <c r="F201" s="135" t="s">
        <v>364</v>
      </c>
      <c r="G201" s="136" t="s">
        <v>240</v>
      </c>
      <c r="H201" s="137">
        <v>6.4</v>
      </c>
      <c r="I201" s="138"/>
      <c r="J201" s="139">
        <f>ROUND(I201*H201,2)</f>
        <v>0</v>
      </c>
      <c r="K201" s="135" t="s">
        <v>188</v>
      </c>
      <c r="L201" s="32"/>
      <c r="M201" s="140" t="s">
        <v>1</v>
      </c>
      <c r="N201" s="141" t="s">
        <v>37</v>
      </c>
      <c r="P201" s="142">
        <f>O201*H201</f>
        <v>0</v>
      </c>
      <c r="Q201" s="142">
        <v>1.9359999999999999E-2</v>
      </c>
      <c r="R201" s="142">
        <f>Q201*H201</f>
        <v>0.123904</v>
      </c>
      <c r="S201" s="142">
        <v>0</v>
      </c>
      <c r="T201" s="143">
        <f>S201*H201</f>
        <v>0</v>
      </c>
      <c r="AR201" s="144" t="s">
        <v>127</v>
      </c>
      <c r="AT201" s="144" t="s">
        <v>184</v>
      </c>
      <c r="AU201" s="144" t="s">
        <v>82</v>
      </c>
      <c r="AY201" s="17" t="s">
        <v>181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80</v>
      </c>
      <c r="BK201" s="145">
        <f>ROUND(I201*H201,2)</f>
        <v>0</v>
      </c>
      <c r="BL201" s="17" t="s">
        <v>127</v>
      </c>
      <c r="BM201" s="144" t="s">
        <v>678</v>
      </c>
    </row>
    <row r="202" spans="2:65" s="14" customFormat="1">
      <c r="B202" s="164"/>
      <c r="D202" s="147" t="s">
        <v>191</v>
      </c>
      <c r="E202" s="165" t="s">
        <v>1</v>
      </c>
      <c r="F202" s="166" t="s">
        <v>366</v>
      </c>
      <c r="H202" s="165" t="s">
        <v>1</v>
      </c>
      <c r="I202" s="167"/>
      <c r="L202" s="164"/>
      <c r="M202" s="168"/>
      <c r="T202" s="169"/>
      <c r="AT202" s="165" t="s">
        <v>191</v>
      </c>
      <c r="AU202" s="165" t="s">
        <v>82</v>
      </c>
      <c r="AV202" s="14" t="s">
        <v>80</v>
      </c>
      <c r="AW202" s="14" t="s">
        <v>29</v>
      </c>
      <c r="AX202" s="14" t="s">
        <v>72</v>
      </c>
      <c r="AY202" s="165" t="s">
        <v>181</v>
      </c>
    </row>
    <row r="203" spans="2:65" s="12" customFormat="1">
      <c r="B203" s="146"/>
      <c r="D203" s="147" t="s">
        <v>191</v>
      </c>
      <c r="E203" s="148" t="s">
        <v>1</v>
      </c>
      <c r="F203" s="149" t="s">
        <v>753</v>
      </c>
      <c r="H203" s="150">
        <v>6.4</v>
      </c>
      <c r="I203" s="151"/>
      <c r="L203" s="146"/>
      <c r="M203" s="152"/>
      <c r="T203" s="153"/>
      <c r="AT203" s="148" t="s">
        <v>191</v>
      </c>
      <c r="AU203" s="148" t="s">
        <v>82</v>
      </c>
      <c r="AV203" s="12" t="s">
        <v>82</v>
      </c>
      <c r="AW203" s="12" t="s">
        <v>29</v>
      </c>
      <c r="AX203" s="12" t="s">
        <v>80</v>
      </c>
      <c r="AY203" s="148" t="s">
        <v>181</v>
      </c>
    </row>
    <row r="204" spans="2:65" s="1" customFormat="1" ht="21.75" customHeight="1">
      <c r="B204" s="132"/>
      <c r="C204" s="133" t="s">
        <v>343</v>
      </c>
      <c r="D204" s="133" t="s">
        <v>184</v>
      </c>
      <c r="E204" s="134" t="s">
        <v>369</v>
      </c>
      <c r="F204" s="135" t="s">
        <v>370</v>
      </c>
      <c r="G204" s="136" t="s">
        <v>240</v>
      </c>
      <c r="H204" s="137">
        <v>13.6</v>
      </c>
      <c r="I204" s="138"/>
      <c r="J204" s="139">
        <f>ROUND(I204*H204,2)</f>
        <v>0</v>
      </c>
      <c r="K204" s="135" t="s">
        <v>188</v>
      </c>
      <c r="L204" s="32"/>
      <c r="M204" s="140" t="s">
        <v>1</v>
      </c>
      <c r="N204" s="141" t="s">
        <v>37</v>
      </c>
      <c r="P204" s="142">
        <f>O204*H204</f>
        <v>0</v>
      </c>
      <c r="Q204" s="142">
        <v>5.5399999999999998E-3</v>
      </c>
      <c r="R204" s="142">
        <f>Q204*H204</f>
        <v>7.5343999999999994E-2</v>
      </c>
      <c r="S204" s="142">
        <v>0</v>
      </c>
      <c r="T204" s="143">
        <f>S204*H204</f>
        <v>0</v>
      </c>
      <c r="AR204" s="144" t="s">
        <v>127</v>
      </c>
      <c r="AT204" s="144" t="s">
        <v>184</v>
      </c>
      <c r="AU204" s="144" t="s">
        <v>82</v>
      </c>
      <c r="AY204" s="17" t="s">
        <v>181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80</v>
      </c>
      <c r="BK204" s="145">
        <f>ROUND(I204*H204,2)</f>
        <v>0</v>
      </c>
      <c r="BL204" s="17" t="s">
        <v>127</v>
      </c>
      <c r="BM204" s="144" t="s">
        <v>679</v>
      </c>
    </row>
    <row r="205" spans="2:65" s="14" customFormat="1">
      <c r="B205" s="164"/>
      <c r="D205" s="147" t="s">
        <v>191</v>
      </c>
      <c r="E205" s="165" t="s">
        <v>1</v>
      </c>
      <c r="F205" s="166" t="s">
        <v>680</v>
      </c>
      <c r="H205" s="165" t="s">
        <v>1</v>
      </c>
      <c r="I205" s="167"/>
      <c r="L205" s="164"/>
      <c r="M205" s="168"/>
      <c r="T205" s="169"/>
      <c r="AT205" s="165" t="s">
        <v>191</v>
      </c>
      <c r="AU205" s="165" t="s">
        <v>82</v>
      </c>
      <c r="AV205" s="14" t="s">
        <v>80</v>
      </c>
      <c r="AW205" s="14" t="s">
        <v>29</v>
      </c>
      <c r="AX205" s="14" t="s">
        <v>72</v>
      </c>
      <c r="AY205" s="165" t="s">
        <v>181</v>
      </c>
    </row>
    <row r="206" spans="2:65" s="12" customFormat="1">
      <c r="B206" s="146"/>
      <c r="D206" s="147" t="s">
        <v>191</v>
      </c>
      <c r="E206" s="148" t="s">
        <v>1</v>
      </c>
      <c r="F206" s="149" t="s">
        <v>754</v>
      </c>
      <c r="H206" s="150">
        <v>13.6</v>
      </c>
      <c r="I206" s="151"/>
      <c r="L206" s="146"/>
      <c r="M206" s="152"/>
      <c r="T206" s="153"/>
      <c r="AT206" s="148" t="s">
        <v>191</v>
      </c>
      <c r="AU206" s="148" t="s">
        <v>82</v>
      </c>
      <c r="AV206" s="12" t="s">
        <v>82</v>
      </c>
      <c r="AW206" s="12" t="s">
        <v>29</v>
      </c>
      <c r="AX206" s="12" t="s">
        <v>72</v>
      </c>
      <c r="AY206" s="148" t="s">
        <v>181</v>
      </c>
    </row>
    <row r="207" spans="2:65" s="13" customFormat="1">
      <c r="B207" s="154"/>
      <c r="D207" s="147" t="s">
        <v>191</v>
      </c>
      <c r="E207" s="155" t="s">
        <v>1</v>
      </c>
      <c r="F207" s="156" t="s">
        <v>193</v>
      </c>
      <c r="H207" s="157">
        <v>13.6</v>
      </c>
      <c r="I207" s="158"/>
      <c r="L207" s="154"/>
      <c r="M207" s="159"/>
      <c r="T207" s="160"/>
      <c r="AT207" s="155" t="s">
        <v>191</v>
      </c>
      <c r="AU207" s="155" t="s">
        <v>82</v>
      </c>
      <c r="AV207" s="13" t="s">
        <v>189</v>
      </c>
      <c r="AW207" s="13" t="s">
        <v>29</v>
      </c>
      <c r="AX207" s="13" t="s">
        <v>80</v>
      </c>
      <c r="AY207" s="155" t="s">
        <v>181</v>
      </c>
    </row>
    <row r="208" spans="2:65" s="1" customFormat="1" ht="24.2" customHeight="1">
      <c r="B208" s="132"/>
      <c r="C208" s="133" t="s">
        <v>348</v>
      </c>
      <c r="D208" s="133" t="s">
        <v>184</v>
      </c>
      <c r="E208" s="134" t="s">
        <v>375</v>
      </c>
      <c r="F208" s="135" t="s">
        <v>376</v>
      </c>
      <c r="G208" s="136" t="s">
        <v>236</v>
      </c>
      <c r="H208" s="137">
        <v>1.1439999999999999</v>
      </c>
      <c r="I208" s="138"/>
      <c r="J208" s="139">
        <f>ROUND(I208*H208,2)</f>
        <v>0</v>
      </c>
      <c r="K208" s="135" t="s">
        <v>188</v>
      </c>
      <c r="L208" s="32"/>
      <c r="M208" s="140" t="s">
        <v>1</v>
      </c>
      <c r="N208" s="141" t="s">
        <v>37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127</v>
      </c>
      <c r="AT208" s="144" t="s">
        <v>184</v>
      </c>
      <c r="AU208" s="144" t="s">
        <v>82</v>
      </c>
      <c r="AY208" s="17" t="s">
        <v>181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80</v>
      </c>
      <c r="BK208" s="145">
        <f>ROUND(I208*H208,2)</f>
        <v>0</v>
      </c>
      <c r="BL208" s="17" t="s">
        <v>127</v>
      </c>
      <c r="BM208" s="144" t="s">
        <v>682</v>
      </c>
    </row>
    <row r="209" spans="2:65" s="1" customFormat="1" ht="24.2" customHeight="1">
      <c r="B209" s="132"/>
      <c r="C209" s="133" t="s">
        <v>353</v>
      </c>
      <c r="D209" s="133" t="s">
        <v>184</v>
      </c>
      <c r="E209" s="134" t="s">
        <v>379</v>
      </c>
      <c r="F209" s="135" t="s">
        <v>380</v>
      </c>
      <c r="G209" s="136" t="s">
        <v>236</v>
      </c>
      <c r="H209" s="137">
        <v>1.1439999999999999</v>
      </c>
      <c r="I209" s="138"/>
      <c r="J209" s="139">
        <f>ROUND(I209*H209,2)</f>
        <v>0</v>
      </c>
      <c r="K209" s="135" t="s">
        <v>188</v>
      </c>
      <c r="L209" s="32"/>
      <c r="M209" s="140" t="s">
        <v>1</v>
      </c>
      <c r="N209" s="141" t="s">
        <v>37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127</v>
      </c>
      <c r="AT209" s="144" t="s">
        <v>184</v>
      </c>
      <c r="AU209" s="144" t="s">
        <v>82</v>
      </c>
      <c r="AY209" s="17" t="s">
        <v>181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80</v>
      </c>
      <c r="BK209" s="145">
        <f>ROUND(I209*H209,2)</f>
        <v>0</v>
      </c>
      <c r="BL209" s="17" t="s">
        <v>127</v>
      </c>
      <c r="BM209" s="144" t="s">
        <v>683</v>
      </c>
    </row>
    <row r="210" spans="2:65" s="11" customFormat="1" ht="22.9" customHeight="1">
      <c r="B210" s="120"/>
      <c r="D210" s="121" t="s">
        <v>71</v>
      </c>
      <c r="E210" s="130" t="s">
        <v>382</v>
      </c>
      <c r="F210" s="130" t="s">
        <v>383</v>
      </c>
      <c r="I210" s="123"/>
      <c r="J210" s="131">
        <f>BK210</f>
        <v>0</v>
      </c>
      <c r="L210" s="120"/>
      <c r="M210" s="125"/>
      <c r="P210" s="126">
        <f>SUM(P211:P215)</f>
        <v>0</v>
      </c>
      <c r="R210" s="126">
        <f>SUM(R211:R215)</f>
        <v>8.6319999999999994E-2</v>
      </c>
      <c r="T210" s="127">
        <f>SUM(T211:T215)</f>
        <v>2.3359999999999999E-2</v>
      </c>
      <c r="AR210" s="121" t="s">
        <v>82</v>
      </c>
      <c r="AT210" s="128" t="s">
        <v>71</v>
      </c>
      <c r="AU210" s="128" t="s">
        <v>80</v>
      </c>
      <c r="AY210" s="121" t="s">
        <v>181</v>
      </c>
      <c r="BK210" s="129">
        <f>SUM(BK211:BK215)</f>
        <v>0</v>
      </c>
    </row>
    <row r="211" spans="2:65" s="1" customFormat="1" ht="37.9" customHeight="1">
      <c r="B211" s="132"/>
      <c r="C211" s="133" t="s">
        <v>358</v>
      </c>
      <c r="D211" s="133" t="s">
        <v>184</v>
      </c>
      <c r="E211" s="134" t="s">
        <v>385</v>
      </c>
      <c r="F211" s="135" t="s">
        <v>386</v>
      </c>
      <c r="G211" s="136" t="s">
        <v>187</v>
      </c>
      <c r="H211" s="137">
        <v>4</v>
      </c>
      <c r="I211" s="138"/>
      <c r="J211" s="139">
        <f>ROUND(I211*H211,2)</f>
        <v>0</v>
      </c>
      <c r="K211" s="135" t="s">
        <v>188</v>
      </c>
      <c r="L211" s="32"/>
      <c r="M211" s="140" t="s">
        <v>1</v>
      </c>
      <c r="N211" s="141" t="s">
        <v>37</v>
      </c>
      <c r="P211" s="142">
        <f>O211*H211</f>
        <v>0</v>
      </c>
      <c r="Q211" s="142">
        <v>0</v>
      </c>
      <c r="R211" s="142">
        <f>Q211*H211</f>
        <v>0</v>
      </c>
      <c r="S211" s="142">
        <v>5.8399999999999997E-3</v>
      </c>
      <c r="T211" s="143">
        <f>S211*H211</f>
        <v>2.3359999999999999E-2</v>
      </c>
      <c r="AR211" s="144" t="s">
        <v>127</v>
      </c>
      <c r="AT211" s="144" t="s">
        <v>184</v>
      </c>
      <c r="AU211" s="144" t="s">
        <v>82</v>
      </c>
      <c r="AY211" s="17" t="s">
        <v>181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80</v>
      </c>
      <c r="BK211" s="145">
        <f>ROUND(I211*H211,2)</f>
        <v>0</v>
      </c>
      <c r="BL211" s="17" t="s">
        <v>127</v>
      </c>
      <c r="BM211" s="144" t="s">
        <v>684</v>
      </c>
    </row>
    <row r="212" spans="2:65" s="1" customFormat="1" ht="33" customHeight="1">
      <c r="B212" s="132"/>
      <c r="C212" s="133" t="s">
        <v>362</v>
      </c>
      <c r="D212" s="133" t="s">
        <v>184</v>
      </c>
      <c r="E212" s="134" t="s">
        <v>389</v>
      </c>
      <c r="F212" s="135" t="s">
        <v>390</v>
      </c>
      <c r="G212" s="136" t="s">
        <v>187</v>
      </c>
      <c r="H212" s="137">
        <v>8</v>
      </c>
      <c r="I212" s="138"/>
      <c r="J212" s="139">
        <f>ROUND(I212*H212,2)</f>
        <v>0</v>
      </c>
      <c r="K212" s="135" t="s">
        <v>188</v>
      </c>
      <c r="L212" s="32"/>
      <c r="M212" s="140" t="s">
        <v>1</v>
      </c>
      <c r="N212" s="141" t="s">
        <v>37</v>
      </c>
      <c r="P212" s="142">
        <f>O212*H212</f>
        <v>0</v>
      </c>
      <c r="Q212" s="142">
        <v>1.0789999999999999E-2</v>
      </c>
      <c r="R212" s="142">
        <f>Q212*H212</f>
        <v>8.6319999999999994E-2</v>
      </c>
      <c r="S212" s="142">
        <v>0</v>
      </c>
      <c r="T212" s="143">
        <f>S212*H212</f>
        <v>0</v>
      </c>
      <c r="AR212" s="144" t="s">
        <v>127</v>
      </c>
      <c r="AT212" s="144" t="s">
        <v>184</v>
      </c>
      <c r="AU212" s="144" t="s">
        <v>82</v>
      </c>
      <c r="AY212" s="17" t="s">
        <v>181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80</v>
      </c>
      <c r="BK212" s="145">
        <f>ROUND(I212*H212,2)</f>
        <v>0</v>
      </c>
      <c r="BL212" s="17" t="s">
        <v>127</v>
      </c>
      <c r="BM212" s="144" t="s">
        <v>685</v>
      </c>
    </row>
    <row r="213" spans="2:65" s="12" customFormat="1">
      <c r="B213" s="146"/>
      <c r="D213" s="147" t="s">
        <v>191</v>
      </c>
      <c r="E213" s="148" t="s">
        <v>1</v>
      </c>
      <c r="F213" s="149" t="s">
        <v>755</v>
      </c>
      <c r="H213" s="150">
        <v>8</v>
      </c>
      <c r="I213" s="151"/>
      <c r="L213" s="146"/>
      <c r="M213" s="152"/>
      <c r="T213" s="153"/>
      <c r="AT213" s="148" t="s">
        <v>191</v>
      </c>
      <c r="AU213" s="148" t="s">
        <v>82</v>
      </c>
      <c r="AV213" s="12" t="s">
        <v>82</v>
      </c>
      <c r="AW213" s="12" t="s">
        <v>29</v>
      </c>
      <c r="AX213" s="12" t="s">
        <v>80</v>
      </c>
      <c r="AY213" s="148" t="s">
        <v>181</v>
      </c>
    </row>
    <row r="214" spans="2:65" s="1" customFormat="1" ht="24.2" customHeight="1">
      <c r="B214" s="132"/>
      <c r="C214" s="133" t="s">
        <v>368</v>
      </c>
      <c r="D214" s="133" t="s">
        <v>184</v>
      </c>
      <c r="E214" s="134" t="s">
        <v>393</v>
      </c>
      <c r="F214" s="135" t="s">
        <v>394</v>
      </c>
      <c r="G214" s="136" t="s">
        <v>236</v>
      </c>
      <c r="H214" s="137">
        <v>8.5999999999999993E-2</v>
      </c>
      <c r="I214" s="138"/>
      <c r="J214" s="139">
        <f>ROUND(I214*H214,2)</f>
        <v>0</v>
      </c>
      <c r="K214" s="135" t="s">
        <v>188</v>
      </c>
      <c r="L214" s="32"/>
      <c r="M214" s="140" t="s">
        <v>1</v>
      </c>
      <c r="N214" s="141" t="s">
        <v>37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127</v>
      </c>
      <c r="AT214" s="144" t="s">
        <v>184</v>
      </c>
      <c r="AU214" s="144" t="s">
        <v>82</v>
      </c>
      <c r="AY214" s="17" t="s">
        <v>181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80</v>
      </c>
      <c r="BK214" s="145">
        <f>ROUND(I214*H214,2)</f>
        <v>0</v>
      </c>
      <c r="BL214" s="17" t="s">
        <v>127</v>
      </c>
      <c r="BM214" s="144" t="s">
        <v>687</v>
      </c>
    </row>
    <row r="215" spans="2:65" s="1" customFormat="1" ht="24.2" customHeight="1">
      <c r="B215" s="132"/>
      <c r="C215" s="133" t="s">
        <v>374</v>
      </c>
      <c r="D215" s="133" t="s">
        <v>184</v>
      </c>
      <c r="E215" s="134" t="s">
        <v>397</v>
      </c>
      <c r="F215" s="135" t="s">
        <v>398</v>
      </c>
      <c r="G215" s="136" t="s">
        <v>236</v>
      </c>
      <c r="H215" s="137">
        <v>8.5999999999999993E-2</v>
      </c>
      <c r="I215" s="138"/>
      <c r="J215" s="139">
        <f>ROUND(I215*H215,2)</f>
        <v>0</v>
      </c>
      <c r="K215" s="135" t="s">
        <v>188</v>
      </c>
      <c r="L215" s="32"/>
      <c r="M215" s="140" t="s">
        <v>1</v>
      </c>
      <c r="N215" s="141" t="s">
        <v>37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127</v>
      </c>
      <c r="AT215" s="144" t="s">
        <v>184</v>
      </c>
      <c r="AU215" s="144" t="s">
        <v>82</v>
      </c>
      <c r="AY215" s="17" t="s">
        <v>181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80</v>
      </c>
      <c r="BK215" s="145">
        <f>ROUND(I215*H215,2)</f>
        <v>0</v>
      </c>
      <c r="BL215" s="17" t="s">
        <v>127</v>
      </c>
      <c r="BM215" s="144" t="s">
        <v>688</v>
      </c>
    </row>
    <row r="216" spans="2:65" s="11" customFormat="1" ht="22.9" customHeight="1">
      <c r="B216" s="120"/>
      <c r="D216" s="121" t="s">
        <v>71</v>
      </c>
      <c r="E216" s="130" t="s">
        <v>400</v>
      </c>
      <c r="F216" s="130" t="s">
        <v>401</v>
      </c>
      <c r="I216" s="123"/>
      <c r="J216" s="131">
        <f>BK216</f>
        <v>0</v>
      </c>
      <c r="L216" s="120"/>
      <c r="M216" s="125"/>
      <c r="P216" s="126">
        <f>SUM(P217:P220)</f>
        <v>0</v>
      </c>
      <c r="R216" s="126">
        <f>SUM(R217:R220)</f>
        <v>7.4290000000000007E-3</v>
      </c>
      <c r="T216" s="127">
        <f>SUM(T217:T220)</f>
        <v>0</v>
      </c>
      <c r="AR216" s="121" t="s">
        <v>82</v>
      </c>
      <c r="AT216" s="128" t="s">
        <v>71</v>
      </c>
      <c r="AU216" s="128" t="s">
        <v>80</v>
      </c>
      <c r="AY216" s="121" t="s">
        <v>181</v>
      </c>
      <c r="BK216" s="129">
        <f>SUM(BK217:BK220)</f>
        <v>0</v>
      </c>
    </row>
    <row r="217" spans="2:65" s="1" customFormat="1" ht="33" customHeight="1">
      <c r="B217" s="132"/>
      <c r="C217" s="133" t="s">
        <v>378</v>
      </c>
      <c r="D217" s="133" t="s">
        <v>184</v>
      </c>
      <c r="E217" s="134" t="s">
        <v>407</v>
      </c>
      <c r="F217" s="135" t="s">
        <v>408</v>
      </c>
      <c r="G217" s="136" t="s">
        <v>187</v>
      </c>
      <c r="H217" s="137">
        <v>38</v>
      </c>
      <c r="I217" s="138"/>
      <c r="J217" s="139">
        <f>ROUND(I217*H217,2)</f>
        <v>0</v>
      </c>
      <c r="K217" s="135" t="s">
        <v>188</v>
      </c>
      <c r="L217" s="32"/>
      <c r="M217" s="140" t="s">
        <v>1</v>
      </c>
      <c r="N217" s="141" t="s">
        <v>37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127</v>
      </c>
      <c r="AT217" s="144" t="s">
        <v>184</v>
      </c>
      <c r="AU217" s="144" t="s">
        <v>82</v>
      </c>
      <c r="AY217" s="17" t="s">
        <v>181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80</v>
      </c>
      <c r="BK217" s="145">
        <f>ROUND(I217*H217,2)</f>
        <v>0</v>
      </c>
      <c r="BL217" s="17" t="s">
        <v>127</v>
      </c>
      <c r="BM217" s="144" t="s">
        <v>756</v>
      </c>
    </row>
    <row r="218" spans="2:65" s="1" customFormat="1" ht="24.2" customHeight="1">
      <c r="B218" s="132"/>
      <c r="C218" s="170" t="s">
        <v>384</v>
      </c>
      <c r="D218" s="170" t="s">
        <v>272</v>
      </c>
      <c r="E218" s="171" t="s">
        <v>411</v>
      </c>
      <c r="F218" s="172" t="s">
        <v>412</v>
      </c>
      <c r="G218" s="173" t="s">
        <v>187</v>
      </c>
      <c r="H218" s="174">
        <v>43.7</v>
      </c>
      <c r="I218" s="175"/>
      <c r="J218" s="176">
        <f>ROUND(I218*H218,2)</f>
        <v>0</v>
      </c>
      <c r="K218" s="172" t="s">
        <v>188</v>
      </c>
      <c r="L218" s="177"/>
      <c r="M218" s="178" t="s">
        <v>1</v>
      </c>
      <c r="N218" s="179" t="s">
        <v>37</v>
      </c>
      <c r="P218" s="142">
        <f>O218*H218</f>
        <v>0</v>
      </c>
      <c r="Q218" s="142">
        <v>1.7000000000000001E-4</v>
      </c>
      <c r="R218" s="142">
        <f>Q218*H218</f>
        <v>7.4290000000000007E-3</v>
      </c>
      <c r="S218" s="142">
        <v>0</v>
      </c>
      <c r="T218" s="143">
        <f>S218*H218</f>
        <v>0</v>
      </c>
      <c r="AR218" s="144" t="s">
        <v>275</v>
      </c>
      <c r="AT218" s="144" t="s">
        <v>272</v>
      </c>
      <c r="AU218" s="144" t="s">
        <v>82</v>
      </c>
      <c r="AY218" s="17" t="s">
        <v>181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80</v>
      </c>
      <c r="BK218" s="145">
        <f>ROUND(I218*H218,2)</f>
        <v>0</v>
      </c>
      <c r="BL218" s="17" t="s">
        <v>127</v>
      </c>
      <c r="BM218" s="144" t="s">
        <v>757</v>
      </c>
    </row>
    <row r="219" spans="2:65" s="1" customFormat="1" ht="24.2" customHeight="1">
      <c r="B219" s="132"/>
      <c r="C219" s="133" t="s">
        <v>388</v>
      </c>
      <c r="D219" s="133" t="s">
        <v>184</v>
      </c>
      <c r="E219" s="134" t="s">
        <v>415</v>
      </c>
      <c r="F219" s="135" t="s">
        <v>416</v>
      </c>
      <c r="G219" s="136" t="s">
        <v>236</v>
      </c>
      <c r="H219" s="137">
        <v>7.0000000000000001E-3</v>
      </c>
      <c r="I219" s="138"/>
      <c r="J219" s="139">
        <f>ROUND(I219*H219,2)</f>
        <v>0</v>
      </c>
      <c r="K219" s="135" t="s">
        <v>188</v>
      </c>
      <c r="L219" s="32"/>
      <c r="M219" s="140" t="s">
        <v>1</v>
      </c>
      <c r="N219" s="141" t="s">
        <v>37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127</v>
      </c>
      <c r="AT219" s="144" t="s">
        <v>184</v>
      </c>
      <c r="AU219" s="144" t="s">
        <v>82</v>
      </c>
      <c r="AY219" s="17" t="s">
        <v>181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80</v>
      </c>
      <c r="BK219" s="145">
        <f>ROUND(I219*H219,2)</f>
        <v>0</v>
      </c>
      <c r="BL219" s="17" t="s">
        <v>127</v>
      </c>
      <c r="BM219" s="144" t="s">
        <v>758</v>
      </c>
    </row>
    <row r="220" spans="2:65" s="1" customFormat="1" ht="24.2" customHeight="1">
      <c r="B220" s="132"/>
      <c r="C220" s="133" t="s">
        <v>392</v>
      </c>
      <c r="D220" s="133" t="s">
        <v>184</v>
      </c>
      <c r="E220" s="134" t="s">
        <v>419</v>
      </c>
      <c r="F220" s="135" t="s">
        <v>420</v>
      </c>
      <c r="G220" s="136" t="s">
        <v>236</v>
      </c>
      <c r="H220" s="137">
        <v>7.0000000000000001E-3</v>
      </c>
      <c r="I220" s="138"/>
      <c r="J220" s="139">
        <f>ROUND(I220*H220,2)</f>
        <v>0</v>
      </c>
      <c r="K220" s="135" t="s">
        <v>188</v>
      </c>
      <c r="L220" s="32"/>
      <c r="M220" s="140" t="s">
        <v>1</v>
      </c>
      <c r="N220" s="141" t="s">
        <v>37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127</v>
      </c>
      <c r="AT220" s="144" t="s">
        <v>184</v>
      </c>
      <c r="AU220" s="144" t="s">
        <v>82</v>
      </c>
      <c r="AY220" s="17" t="s">
        <v>181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80</v>
      </c>
      <c r="BK220" s="145">
        <f>ROUND(I220*H220,2)</f>
        <v>0</v>
      </c>
      <c r="BL220" s="17" t="s">
        <v>127</v>
      </c>
      <c r="BM220" s="144" t="s">
        <v>759</v>
      </c>
    </row>
    <row r="221" spans="2:65" s="11" customFormat="1" ht="22.9" customHeight="1">
      <c r="B221" s="120"/>
      <c r="D221" s="121" t="s">
        <v>71</v>
      </c>
      <c r="E221" s="130" t="s">
        <v>422</v>
      </c>
      <c r="F221" s="130" t="s">
        <v>423</v>
      </c>
      <c r="I221" s="123"/>
      <c r="J221" s="131">
        <f>BK221</f>
        <v>0</v>
      </c>
      <c r="L221" s="120"/>
      <c r="M221" s="125"/>
      <c r="P221" s="126">
        <f>SUM(P222:P229)</f>
        <v>0</v>
      </c>
      <c r="R221" s="126">
        <f>SUM(R222:R229)</f>
        <v>0</v>
      </c>
      <c r="T221" s="127">
        <f>SUM(T222:T229)</f>
        <v>0.50436400000000003</v>
      </c>
      <c r="AR221" s="121" t="s">
        <v>82</v>
      </c>
      <c r="AT221" s="128" t="s">
        <v>71</v>
      </c>
      <c r="AU221" s="128" t="s">
        <v>80</v>
      </c>
      <c r="AY221" s="121" t="s">
        <v>181</v>
      </c>
      <c r="BK221" s="129">
        <f>SUM(BK222:BK229)</f>
        <v>0</v>
      </c>
    </row>
    <row r="222" spans="2:65" s="1" customFormat="1" ht="21.75" customHeight="1">
      <c r="B222" s="132"/>
      <c r="C222" s="133" t="s">
        <v>396</v>
      </c>
      <c r="D222" s="133" t="s">
        <v>184</v>
      </c>
      <c r="E222" s="134" t="s">
        <v>693</v>
      </c>
      <c r="F222" s="135" t="s">
        <v>694</v>
      </c>
      <c r="G222" s="136" t="s">
        <v>187</v>
      </c>
      <c r="H222" s="137">
        <v>6.8</v>
      </c>
      <c r="I222" s="138"/>
      <c r="J222" s="139">
        <f>ROUND(I222*H222,2)</f>
        <v>0</v>
      </c>
      <c r="K222" s="135" t="s">
        <v>188</v>
      </c>
      <c r="L222" s="32"/>
      <c r="M222" s="140" t="s">
        <v>1</v>
      </c>
      <c r="N222" s="141" t="s">
        <v>37</v>
      </c>
      <c r="P222" s="142">
        <f>O222*H222</f>
        <v>0</v>
      </c>
      <c r="Q222" s="142">
        <v>0</v>
      </c>
      <c r="R222" s="142">
        <f>Q222*H222</f>
        <v>0</v>
      </c>
      <c r="S222" s="142">
        <v>1.098E-2</v>
      </c>
      <c r="T222" s="143">
        <f>S222*H222</f>
        <v>7.4663999999999994E-2</v>
      </c>
      <c r="AR222" s="144" t="s">
        <v>127</v>
      </c>
      <c r="AT222" s="144" t="s">
        <v>184</v>
      </c>
      <c r="AU222" s="144" t="s">
        <v>82</v>
      </c>
      <c r="AY222" s="17" t="s">
        <v>181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80</v>
      </c>
      <c r="BK222" s="145">
        <f>ROUND(I222*H222,2)</f>
        <v>0</v>
      </c>
      <c r="BL222" s="17" t="s">
        <v>127</v>
      </c>
      <c r="BM222" s="144" t="s">
        <v>695</v>
      </c>
    </row>
    <row r="223" spans="2:65" s="14" customFormat="1">
      <c r="B223" s="164"/>
      <c r="D223" s="147" t="s">
        <v>191</v>
      </c>
      <c r="E223" s="165" t="s">
        <v>1</v>
      </c>
      <c r="F223" s="166" t="s">
        <v>680</v>
      </c>
      <c r="H223" s="165" t="s">
        <v>1</v>
      </c>
      <c r="I223" s="167"/>
      <c r="L223" s="164"/>
      <c r="M223" s="168"/>
      <c r="T223" s="169"/>
      <c r="AT223" s="165" t="s">
        <v>191</v>
      </c>
      <c r="AU223" s="165" t="s">
        <v>82</v>
      </c>
      <c r="AV223" s="14" t="s">
        <v>80</v>
      </c>
      <c r="AW223" s="14" t="s">
        <v>29</v>
      </c>
      <c r="AX223" s="14" t="s">
        <v>72</v>
      </c>
      <c r="AY223" s="165" t="s">
        <v>181</v>
      </c>
    </row>
    <row r="224" spans="2:65" s="12" customFormat="1">
      <c r="B224" s="146"/>
      <c r="D224" s="147" t="s">
        <v>191</v>
      </c>
      <c r="E224" s="148" t="s">
        <v>1</v>
      </c>
      <c r="F224" s="149" t="s">
        <v>760</v>
      </c>
      <c r="H224" s="150">
        <v>6.8</v>
      </c>
      <c r="I224" s="151"/>
      <c r="L224" s="146"/>
      <c r="M224" s="152"/>
      <c r="T224" s="153"/>
      <c r="AT224" s="148" t="s">
        <v>191</v>
      </c>
      <c r="AU224" s="148" t="s">
        <v>82</v>
      </c>
      <c r="AV224" s="12" t="s">
        <v>82</v>
      </c>
      <c r="AW224" s="12" t="s">
        <v>29</v>
      </c>
      <c r="AX224" s="12" t="s">
        <v>72</v>
      </c>
      <c r="AY224" s="148" t="s">
        <v>181</v>
      </c>
    </row>
    <row r="225" spans="2:65" s="13" customFormat="1">
      <c r="B225" s="154"/>
      <c r="D225" s="147" t="s">
        <v>191</v>
      </c>
      <c r="E225" s="155" t="s">
        <v>1</v>
      </c>
      <c r="F225" s="156" t="s">
        <v>193</v>
      </c>
      <c r="H225" s="157">
        <v>6.8</v>
      </c>
      <c r="I225" s="158"/>
      <c r="L225" s="154"/>
      <c r="M225" s="159"/>
      <c r="T225" s="160"/>
      <c r="AT225" s="155" t="s">
        <v>191</v>
      </c>
      <c r="AU225" s="155" t="s">
        <v>82</v>
      </c>
      <c r="AV225" s="13" t="s">
        <v>189</v>
      </c>
      <c r="AW225" s="13" t="s">
        <v>29</v>
      </c>
      <c r="AX225" s="13" t="s">
        <v>80</v>
      </c>
      <c r="AY225" s="155" t="s">
        <v>181</v>
      </c>
    </row>
    <row r="226" spans="2:65" s="1" customFormat="1" ht="24.2" customHeight="1">
      <c r="B226" s="132"/>
      <c r="C226" s="133" t="s">
        <v>402</v>
      </c>
      <c r="D226" s="133" t="s">
        <v>184</v>
      </c>
      <c r="E226" s="134" t="s">
        <v>697</v>
      </c>
      <c r="F226" s="135" t="s">
        <v>698</v>
      </c>
      <c r="G226" s="136" t="s">
        <v>187</v>
      </c>
      <c r="H226" s="137">
        <v>6.8</v>
      </c>
      <c r="I226" s="138"/>
      <c r="J226" s="139">
        <f>ROUND(I226*H226,2)</f>
        <v>0</v>
      </c>
      <c r="K226" s="135" t="s">
        <v>188</v>
      </c>
      <c r="L226" s="32"/>
      <c r="M226" s="140" t="s">
        <v>1</v>
      </c>
      <c r="N226" s="141" t="s">
        <v>37</v>
      </c>
      <c r="P226" s="142">
        <f>O226*H226</f>
        <v>0</v>
      </c>
      <c r="Q226" s="142">
        <v>0</v>
      </c>
      <c r="R226" s="142">
        <f>Q226*H226</f>
        <v>0</v>
      </c>
      <c r="S226" s="142">
        <v>8.0000000000000002E-3</v>
      </c>
      <c r="T226" s="143">
        <f>S226*H226</f>
        <v>5.4399999999999997E-2</v>
      </c>
      <c r="AR226" s="144" t="s">
        <v>127</v>
      </c>
      <c r="AT226" s="144" t="s">
        <v>184</v>
      </c>
      <c r="AU226" s="144" t="s">
        <v>82</v>
      </c>
      <c r="AY226" s="17" t="s">
        <v>181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80</v>
      </c>
      <c r="BK226" s="145">
        <f>ROUND(I226*H226,2)</f>
        <v>0</v>
      </c>
      <c r="BL226" s="17" t="s">
        <v>127</v>
      </c>
      <c r="BM226" s="144" t="s">
        <v>699</v>
      </c>
    </row>
    <row r="227" spans="2:65" s="1" customFormat="1" ht="24.2" customHeight="1">
      <c r="B227" s="132"/>
      <c r="C227" s="133" t="s">
        <v>406</v>
      </c>
      <c r="D227" s="133" t="s">
        <v>184</v>
      </c>
      <c r="E227" s="134" t="s">
        <v>700</v>
      </c>
      <c r="F227" s="135" t="s">
        <v>701</v>
      </c>
      <c r="G227" s="136" t="s">
        <v>356</v>
      </c>
      <c r="H227" s="137">
        <v>4</v>
      </c>
      <c r="I227" s="138"/>
      <c r="J227" s="139">
        <f>ROUND(I227*H227,2)</f>
        <v>0</v>
      </c>
      <c r="K227" s="135" t="s">
        <v>188</v>
      </c>
      <c r="L227" s="32"/>
      <c r="M227" s="140" t="s">
        <v>1</v>
      </c>
      <c r="N227" s="141" t="s">
        <v>37</v>
      </c>
      <c r="P227" s="142">
        <f>O227*H227</f>
        <v>0</v>
      </c>
      <c r="Q227" s="142">
        <v>0</v>
      </c>
      <c r="R227" s="142">
        <f>Q227*H227</f>
        <v>0</v>
      </c>
      <c r="S227" s="142">
        <v>4.1700000000000001E-2</v>
      </c>
      <c r="T227" s="143">
        <f>S227*H227</f>
        <v>0.1668</v>
      </c>
      <c r="AR227" s="144" t="s">
        <v>127</v>
      </c>
      <c r="AT227" s="144" t="s">
        <v>184</v>
      </c>
      <c r="AU227" s="144" t="s">
        <v>82</v>
      </c>
      <c r="AY227" s="17" t="s">
        <v>181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80</v>
      </c>
      <c r="BK227" s="145">
        <f>ROUND(I227*H227,2)</f>
        <v>0</v>
      </c>
      <c r="BL227" s="17" t="s">
        <v>127</v>
      </c>
      <c r="BM227" s="144" t="s">
        <v>702</v>
      </c>
    </row>
    <row r="228" spans="2:65" s="1" customFormat="1" ht="37.9" customHeight="1">
      <c r="B228" s="132"/>
      <c r="C228" s="133" t="s">
        <v>410</v>
      </c>
      <c r="D228" s="133" t="s">
        <v>184</v>
      </c>
      <c r="E228" s="134" t="s">
        <v>703</v>
      </c>
      <c r="F228" s="135" t="s">
        <v>704</v>
      </c>
      <c r="G228" s="136" t="s">
        <v>356</v>
      </c>
      <c r="H228" s="137">
        <v>4</v>
      </c>
      <c r="I228" s="138"/>
      <c r="J228" s="139">
        <f>ROUND(I228*H228,2)</f>
        <v>0</v>
      </c>
      <c r="K228" s="135" t="s">
        <v>1</v>
      </c>
      <c r="L228" s="32"/>
      <c r="M228" s="140" t="s">
        <v>1</v>
      </c>
      <c r="N228" s="141" t="s">
        <v>37</v>
      </c>
      <c r="P228" s="142">
        <f>O228*H228</f>
        <v>0</v>
      </c>
      <c r="Q228" s="142">
        <v>0</v>
      </c>
      <c r="R228" s="142">
        <f>Q228*H228</f>
        <v>0</v>
      </c>
      <c r="S228" s="142">
        <v>4.1700000000000001E-2</v>
      </c>
      <c r="T228" s="143">
        <f>S228*H228</f>
        <v>0.1668</v>
      </c>
      <c r="AR228" s="144" t="s">
        <v>127</v>
      </c>
      <c r="AT228" s="144" t="s">
        <v>184</v>
      </c>
      <c r="AU228" s="144" t="s">
        <v>82</v>
      </c>
      <c r="AY228" s="17" t="s">
        <v>181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80</v>
      </c>
      <c r="BK228" s="145">
        <f>ROUND(I228*H228,2)</f>
        <v>0</v>
      </c>
      <c r="BL228" s="17" t="s">
        <v>127</v>
      </c>
      <c r="BM228" s="144" t="s">
        <v>705</v>
      </c>
    </row>
    <row r="229" spans="2:65" s="1" customFormat="1" ht="33" customHeight="1">
      <c r="B229" s="132"/>
      <c r="C229" s="133" t="s">
        <v>414</v>
      </c>
      <c r="D229" s="133" t="s">
        <v>184</v>
      </c>
      <c r="E229" s="134" t="s">
        <v>761</v>
      </c>
      <c r="F229" s="135" t="s">
        <v>442</v>
      </c>
      <c r="G229" s="136" t="s">
        <v>356</v>
      </c>
      <c r="H229" s="137">
        <v>1</v>
      </c>
      <c r="I229" s="138"/>
      <c r="J229" s="139">
        <f>ROUND(I229*H229,2)</f>
        <v>0</v>
      </c>
      <c r="K229" s="135" t="s">
        <v>1</v>
      </c>
      <c r="L229" s="32"/>
      <c r="M229" s="140" t="s">
        <v>1</v>
      </c>
      <c r="N229" s="141" t="s">
        <v>37</v>
      </c>
      <c r="P229" s="142">
        <f>O229*H229</f>
        <v>0</v>
      </c>
      <c r="Q229" s="142">
        <v>0</v>
      </c>
      <c r="R229" s="142">
        <f>Q229*H229</f>
        <v>0</v>
      </c>
      <c r="S229" s="142">
        <v>4.1700000000000001E-2</v>
      </c>
      <c r="T229" s="143">
        <f>S229*H229</f>
        <v>4.1700000000000001E-2</v>
      </c>
      <c r="AR229" s="144" t="s">
        <v>127</v>
      </c>
      <c r="AT229" s="144" t="s">
        <v>184</v>
      </c>
      <c r="AU229" s="144" t="s">
        <v>82</v>
      </c>
      <c r="AY229" s="17" t="s">
        <v>181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80</v>
      </c>
      <c r="BK229" s="145">
        <f>ROUND(I229*H229,2)</f>
        <v>0</v>
      </c>
      <c r="BL229" s="17" t="s">
        <v>127</v>
      </c>
      <c r="BM229" s="144" t="s">
        <v>762</v>
      </c>
    </row>
    <row r="230" spans="2:65" s="11" customFormat="1" ht="22.9" customHeight="1">
      <c r="B230" s="120"/>
      <c r="D230" s="121" t="s">
        <v>71</v>
      </c>
      <c r="E230" s="130" t="s">
        <v>496</v>
      </c>
      <c r="F230" s="130" t="s">
        <v>497</v>
      </c>
      <c r="I230" s="123"/>
      <c r="J230" s="131">
        <f>BK230</f>
        <v>0</v>
      </c>
      <c r="L230" s="120"/>
      <c r="M230" s="125"/>
      <c r="P230" s="126">
        <f>SUM(P231:P245)</f>
        <v>0</v>
      </c>
      <c r="R230" s="126">
        <f>SUM(R231:R245)</f>
        <v>0.12412148000000001</v>
      </c>
      <c r="T230" s="127">
        <f>SUM(T231:T245)</f>
        <v>0.10968</v>
      </c>
      <c r="AR230" s="121" t="s">
        <v>82</v>
      </c>
      <c r="AT230" s="128" t="s">
        <v>71</v>
      </c>
      <c r="AU230" s="128" t="s">
        <v>80</v>
      </c>
      <c r="AY230" s="121" t="s">
        <v>181</v>
      </c>
      <c r="BK230" s="129">
        <f>SUM(BK231:BK245)</f>
        <v>0</v>
      </c>
    </row>
    <row r="231" spans="2:65" s="1" customFormat="1" ht="16.5" customHeight="1">
      <c r="B231" s="132"/>
      <c r="C231" s="133" t="s">
        <v>418</v>
      </c>
      <c r="D231" s="133" t="s">
        <v>184</v>
      </c>
      <c r="E231" s="134" t="s">
        <v>499</v>
      </c>
      <c r="F231" s="135" t="s">
        <v>500</v>
      </c>
      <c r="G231" s="136" t="s">
        <v>187</v>
      </c>
      <c r="H231" s="137">
        <v>33.96</v>
      </c>
      <c r="I231" s="138"/>
      <c r="J231" s="139">
        <f>ROUND(I231*H231,2)</f>
        <v>0</v>
      </c>
      <c r="K231" s="135" t="s">
        <v>188</v>
      </c>
      <c r="L231" s="32"/>
      <c r="M231" s="140" t="s">
        <v>1</v>
      </c>
      <c r="N231" s="141" t="s">
        <v>37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127</v>
      </c>
      <c r="AT231" s="144" t="s">
        <v>184</v>
      </c>
      <c r="AU231" s="144" t="s">
        <v>82</v>
      </c>
      <c r="AY231" s="17" t="s">
        <v>181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80</v>
      </c>
      <c r="BK231" s="145">
        <f>ROUND(I231*H231,2)</f>
        <v>0</v>
      </c>
      <c r="BL231" s="17" t="s">
        <v>127</v>
      </c>
      <c r="BM231" s="144" t="s">
        <v>707</v>
      </c>
    </row>
    <row r="232" spans="2:65" s="12" customFormat="1">
      <c r="B232" s="146"/>
      <c r="D232" s="147" t="s">
        <v>191</v>
      </c>
      <c r="E232" s="148" t="s">
        <v>1</v>
      </c>
      <c r="F232" s="149" t="s">
        <v>763</v>
      </c>
      <c r="H232" s="150">
        <v>23.46</v>
      </c>
      <c r="I232" s="151"/>
      <c r="L232" s="146"/>
      <c r="M232" s="152"/>
      <c r="T232" s="153"/>
      <c r="AT232" s="148" t="s">
        <v>191</v>
      </c>
      <c r="AU232" s="148" t="s">
        <v>82</v>
      </c>
      <c r="AV232" s="12" t="s">
        <v>82</v>
      </c>
      <c r="AW232" s="12" t="s">
        <v>29</v>
      </c>
      <c r="AX232" s="12" t="s">
        <v>72</v>
      </c>
      <c r="AY232" s="148" t="s">
        <v>181</v>
      </c>
    </row>
    <row r="233" spans="2:65" s="12" customFormat="1">
      <c r="B233" s="146"/>
      <c r="D233" s="147" t="s">
        <v>191</v>
      </c>
      <c r="E233" s="148" t="s">
        <v>1</v>
      </c>
      <c r="F233" s="149" t="s">
        <v>764</v>
      </c>
      <c r="H233" s="150">
        <v>10.5</v>
      </c>
      <c r="I233" s="151"/>
      <c r="L233" s="146"/>
      <c r="M233" s="152"/>
      <c r="T233" s="153"/>
      <c r="AT233" s="148" t="s">
        <v>191</v>
      </c>
      <c r="AU233" s="148" t="s">
        <v>82</v>
      </c>
      <c r="AV233" s="12" t="s">
        <v>82</v>
      </c>
      <c r="AW233" s="12" t="s">
        <v>29</v>
      </c>
      <c r="AX233" s="12" t="s">
        <v>72</v>
      </c>
      <c r="AY233" s="148" t="s">
        <v>181</v>
      </c>
    </row>
    <row r="234" spans="2:65" s="13" customFormat="1">
      <c r="B234" s="154"/>
      <c r="D234" s="147" t="s">
        <v>191</v>
      </c>
      <c r="E234" s="155" t="s">
        <v>1</v>
      </c>
      <c r="F234" s="156" t="s">
        <v>193</v>
      </c>
      <c r="H234" s="157">
        <v>33.96</v>
      </c>
      <c r="I234" s="158"/>
      <c r="L234" s="154"/>
      <c r="M234" s="159"/>
      <c r="T234" s="160"/>
      <c r="AT234" s="155" t="s">
        <v>191</v>
      </c>
      <c r="AU234" s="155" t="s">
        <v>82</v>
      </c>
      <c r="AV234" s="13" t="s">
        <v>189</v>
      </c>
      <c r="AW234" s="13" t="s">
        <v>29</v>
      </c>
      <c r="AX234" s="13" t="s">
        <v>80</v>
      </c>
      <c r="AY234" s="155" t="s">
        <v>181</v>
      </c>
    </row>
    <row r="235" spans="2:65" s="1" customFormat="1" ht="24.2" customHeight="1">
      <c r="B235" s="132"/>
      <c r="C235" s="133" t="s">
        <v>424</v>
      </c>
      <c r="D235" s="133" t="s">
        <v>184</v>
      </c>
      <c r="E235" s="134" t="s">
        <v>504</v>
      </c>
      <c r="F235" s="135" t="s">
        <v>505</v>
      </c>
      <c r="G235" s="136" t="s">
        <v>187</v>
      </c>
      <c r="H235" s="137">
        <v>33.96</v>
      </c>
      <c r="I235" s="138"/>
      <c r="J235" s="139">
        <f>ROUND(I235*H235,2)</f>
        <v>0</v>
      </c>
      <c r="K235" s="135" t="s">
        <v>188</v>
      </c>
      <c r="L235" s="32"/>
      <c r="M235" s="140" t="s">
        <v>1</v>
      </c>
      <c r="N235" s="141" t="s">
        <v>37</v>
      </c>
      <c r="P235" s="142">
        <f>O235*H235</f>
        <v>0</v>
      </c>
      <c r="Q235" s="142">
        <v>0</v>
      </c>
      <c r="R235" s="142">
        <f>Q235*H235</f>
        <v>0</v>
      </c>
      <c r="S235" s="142">
        <v>3.0000000000000001E-3</v>
      </c>
      <c r="T235" s="143">
        <f>S235*H235</f>
        <v>0.10188</v>
      </c>
      <c r="AR235" s="144" t="s">
        <v>127</v>
      </c>
      <c r="AT235" s="144" t="s">
        <v>184</v>
      </c>
      <c r="AU235" s="144" t="s">
        <v>82</v>
      </c>
      <c r="AY235" s="17" t="s">
        <v>181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80</v>
      </c>
      <c r="BK235" s="145">
        <f>ROUND(I235*H235,2)</f>
        <v>0</v>
      </c>
      <c r="BL235" s="17" t="s">
        <v>127</v>
      </c>
      <c r="BM235" s="144" t="s">
        <v>708</v>
      </c>
    </row>
    <row r="236" spans="2:65" s="1" customFormat="1" ht="16.5" customHeight="1">
      <c r="B236" s="132"/>
      <c r="C236" s="133" t="s">
        <v>428</v>
      </c>
      <c r="D236" s="133" t="s">
        <v>184</v>
      </c>
      <c r="E236" s="134" t="s">
        <v>509</v>
      </c>
      <c r="F236" s="135" t="s">
        <v>510</v>
      </c>
      <c r="G236" s="136" t="s">
        <v>187</v>
      </c>
      <c r="H236" s="137">
        <v>33.96</v>
      </c>
      <c r="I236" s="138"/>
      <c r="J236" s="139">
        <f>ROUND(I236*H236,2)</f>
        <v>0</v>
      </c>
      <c r="K236" s="135" t="s">
        <v>188</v>
      </c>
      <c r="L236" s="32"/>
      <c r="M236" s="140" t="s">
        <v>1</v>
      </c>
      <c r="N236" s="141" t="s">
        <v>37</v>
      </c>
      <c r="P236" s="142">
        <f>O236*H236</f>
        <v>0</v>
      </c>
      <c r="Q236" s="142">
        <v>2.9999999999999997E-4</v>
      </c>
      <c r="R236" s="142">
        <f>Q236*H236</f>
        <v>1.0187999999999999E-2</v>
      </c>
      <c r="S236" s="142">
        <v>0</v>
      </c>
      <c r="T236" s="143">
        <f>S236*H236</f>
        <v>0</v>
      </c>
      <c r="AR236" s="144" t="s">
        <v>127</v>
      </c>
      <c r="AT236" s="144" t="s">
        <v>184</v>
      </c>
      <c r="AU236" s="144" t="s">
        <v>82</v>
      </c>
      <c r="AY236" s="17" t="s">
        <v>181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80</v>
      </c>
      <c r="BK236" s="145">
        <f>ROUND(I236*H236,2)</f>
        <v>0</v>
      </c>
      <c r="BL236" s="17" t="s">
        <v>127</v>
      </c>
      <c r="BM236" s="144" t="s">
        <v>709</v>
      </c>
    </row>
    <row r="237" spans="2:65" s="1" customFormat="1" ht="16.5" customHeight="1">
      <c r="B237" s="132"/>
      <c r="C237" s="170" t="s">
        <v>432</v>
      </c>
      <c r="D237" s="170" t="s">
        <v>272</v>
      </c>
      <c r="E237" s="171" t="s">
        <v>513</v>
      </c>
      <c r="F237" s="172" t="s">
        <v>514</v>
      </c>
      <c r="G237" s="173" t="s">
        <v>187</v>
      </c>
      <c r="H237" s="174">
        <v>37.356000000000002</v>
      </c>
      <c r="I237" s="175"/>
      <c r="J237" s="176">
        <f>ROUND(I237*H237,2)</f>
        <v>0</v>
      </c>
      <c r="K237" s="172" t="s">
        <v>188</v>
      </c>
      <c r="L237" s="177"/>
      <c r="M237" s="178" t="s">
        <v>1</v>
      </c>
      <c r="N237" s="179" t="s">
        <v>37</v>
      </c>
      <c r="P237" s="142">
        <f>O237*H237</f>
        <v>0</v>
      </c>
      <c r="Q237" s="142">
        <v>2.8300000000000001E-3</v>
      </c>
      <c r="R237" s="142">
        <f>Q237*H237</f>
        <v>0.10571748</v>
      </c>
      <c r="S237" s="142">
        <v>0</v>
      </c>
      <c r="T237" s="143">
        <f>S237*H237</f>
        <v>0</v>
      </c>
      <c r="AR237" s="144" t="s">
        <v>275</v>
      </c>
      <c r="AT237" s="144" t="s">
        <v>272</v>
      </c>
      <c r="AU237" s="144" t="s">
        <v>82</v>
      </c>
      <c r="AY237" s="17" t="s">
        <v>181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80</v>
      </c>
      <c r="BK237" s="145">
        <f>ROUND(I237*H237,2)</f>
        <v>0</v>
      </c>
      <c r="BL237" s="17" t="s">
        <v>127</v>
      </c>
      <c r="BM237" s="144" t="s">
        <v>710</v>
      </c>
    </row>
    <row r="238" spans="2:65" s="12" customFormat="1">
      <c r="B238" s="146"/>
      <c r="D238" s="147" t="s">
        <v>191</v>
      </c>
      <c r="F238" s="149" t="s">
        <v>765</v>
      </c>
      <c r="H238" s="150">
        <v>37.356000000000002</v>
      </c>
      <c r="I238" s="151"/>
      <c r="L238" s="146"/>
      <c r="M238" s="152"/>
      <c r="T238" s="153"/>
      <c r="AT238" s="148" t="s">
        <v>191</v>
      </c>
      <c r="AU238" s="148" t="s">
        <v>82</v>
      </c>
      <c r="AV238" s="12" t="s">
        <v>82</v>
      </c>
      <c r="AW238" s="12" t="s">
        <v>3</v>
      </c>
      <c r="AX238" s="12" t="s">
        <v>80</v>
      </c>
      <c r="AY238" s="148" t="s">
        <v>181</v>
      </c>
    </row>
    <row r="239" spans="2:65" s="1" customFormat="1" ht="21.75" customHeight="1">
      <c r="B239" s="132"/>
      <c r="C239" s="133" t="s">
        <v>436</v>
      </c>
      <c r="D239" s="133" t="s">
        <v>184</v>
      </c>
      <c r="E239" s="134" t="s">
        <v>517</v>
      </c>
      <c r="F239" s="135" t="s">
        <v>518</v>
      </c>
      <c r="G239" s="136" t="s">
        <v>240</v>
      </c>
      <c r="H239" s="137">
        <v>26</v>
      </c>
      <c r="I239" s="138"/>
      <c r="J239" s="139">
        <f>ROUND(I239*H239,2)</f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>O239*H239</f>
        <v>0</v>
      </c>
      <c r="Q239" s="142">
        <v>0</v>
      </c>
      <c r="R239" s="142">
        <f>Q239*H239</f>
        <v>0</v>
      </c>
      <c r="S239" s="142">
        <v>2.9999999999999997E-4</v>
      </c>
      <c r="T239" s="143">
        <f>S239*H239</f>
        <v>7.7999999999999996E-3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80</v>
      </c>
      <c r="BK239" s="145">
        <f>ROUND(I239*H239,2)</f>
        <v>0</v>
      </c>
      <c r="BL239" s="17" t="s">
        <v>127</v>
      </c>
      <c r="BM239" s="144" t="s">
        <v>712</v>
      </c>
    </row>
    <row r="240" spans="2:65" s="12" customFormat="1">
      <c r="B240" s="146"/>
      <c r="D240" s="147" t="s">
        <v>191</v>
      </c>
      <c r="E240" s="148" t="s">
        <v>1</v>
      </c>
      <c r="F240" s="149" t="s">
        <v>766</v>
      </c>
      <c r="H240" s="150">
        <v>26</v>
      </c>
      <c r="I240" s="151"/>
      <c r="L240" s="146"/>
      <c r="M240" s="152"/>
      <c r="T240" s="153"/>
      <c r="AT240" s="148" t="s">
        <v>191</v>
      </c>
      <c r="AU240" s="148" t="s">
        <v>82</v>
      </c>
      <c r="AV240" s="12" t="s">
        <v>82</v>
      </c>
      <c r="AW240" s="12" t="s">
        <v>29</v>
      </c>
      <c r="AX240" s="12" t="s">
        <v>80</v>
      </c>
      <c r="AY240" s="148" t="s">
        <v>181</v>
      </c>
    </row>
    <row r="241" spans="2:65" s="1" customFormat="1" ht="16.5" customHeight="1">
      <c r="B241" s="132"/>
      <c r="C241" s="133" t="s">
        <v>440</v>
      </c>
      <c r="D241" s="133" t="s">
        <v>184</v>
      </c>
      <c r="E241" s="134" t="s">
        <v>522</v>
      </c>
      <c r="F241" s="135" t="s">
        <v>523</v>
      </c>
      <c r="G241" s="136" t="s">
        <v>240</v>
      </c>
      <c r="H241" s="137">
        <v>26</v>
      </c>
      <c r="I241" s="138"/>
      <c r="J241" s="139">
        <f>ROUND(I241*H241,2)</f>
        <v>0</v>
      </c>
      <c r="K241" s="135" t="s">
        <v>188</v>
      </c>
      <c r="L241" s="32"/>
      <c r="M241" s="140" t="s">
        <v>1</v>
      </c>
      <c r="N241" s="141" t="s">
        <v>37</v>
      </c>
      <c r="P241" s="142">
        <f>O241*H241</f>
        <v>0</v>
      </c>
      <c r="Q241" s="142">
        <v>1.0000000000000001E-5</v>
      </c>
      <c r="R241" s="142">
        <f>Q241*H241</f>
        <v>2.6000000000000003E-4</v>
      </c>
      <c r="S241" s="142">
        <v>0</v>
      </c>
      <c r="T241" s="143">
        <f>S241*H241</f>
        <v>0</v>
      </c>
      <c r="AR241" s="144" t="s">
        <v>127</v>
      </c>
      <c r="AT241" s="144" t="s">
        <v>184</v>
      </c>
      <c r="AU241" s="144" t="s">
        <v>82</v>
      </c>
      <c r="AY241" s="17" t="s">
        <v>181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80</v>
      </c>
      <c r="BK241" s="145">
        <f>ROUND(I241*H241,2)</f>
        <v>0</v>
      </c>
      <c r="BL241" s="17" t="s">
        <v>127</v>
      </c>
      <c r="BM241" s="144" t="s">
        <v>714</v>
      </c>
    </row>
    <row r="242" spans="2:65" s="1" customFormat="1" ht="16.5" customHeight="1">
      <c r="B242" s="132"/>
      <c r="C242" s="170" t="s">
        <v>444</v>
      </c>
      <c r="D242" s="170" t="s">
        <v>272</v>
      </c>
      <c r="E242" s="171" t="s">
        <v>527</v>
      </c>
      <c r="F242" s="172" t="s">
        <v>528</v>
      </c>
      <c r="G242" s="173" t="s">
        <v>240</v>
      </c>
      <c r="H242" s="174">
        <v>26.52</v>
      </c>
      <c r="I242" s="175"/>
      <c r="J242" s="176">
        <f>ROUND(I242*H242,2)</f>
        <v>0</v>
      </c>
      <c r="K242" s="172" t="s">
        <v>1</v>
      </c>
      <c r="L242" s="177"/>
      <c r="M242" s="178" t="s">
        <v>1</v>
      </c>
      <c r="N242" s="179" t="s">
        <v>37</v>
      </c>
      <c r="P242" s="142">
        <f>O242*H242</f>
        <v>0</v>
      </c>
      <c r="Q242" s="142">
        <v>2.9999999999999997E-4</v>
      </c>
      <c r="R242" s="142">
        <f>Q242*H242</f>
        <v>7.9559999999999995E-3</v>
      </c>
      <c r="S242" s="142">
        <v>0</v>
      </c>
      <c r="T242" s="143">
        <f>S242*H242</f>
        <v>0</v>
      </c>
      <c r="AR242" s="144" t="s">
        <v>275</v>
      </c>
      <c r="AT242" s="144" t="s">
        <v>272</v>
      </c>
      <c r="AU242" s="144" t="s">
        <v>82</v>
      </c>
      <c r="AY242" s="17" t="s">
        <v>181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80</v>
      </c>
      <c r="BK242" s="145">
        <f>ROUND(I242*H242,2)</f>
        <v>0</v>
      </c>
      <c r="BL242" s="17" t="s">
        <v>127</v>
      </c>
      <c r="BM242" s="144" t="s">
        <v>715</v>
      </c>
    </row>
    <row r="243" spans="2:65" s="12" customFormat="1">
      <c r="B243" s="146"/>
      <c r="D243" s="147" t="s">
        <v>191</v>
      </c>
      <c r="F243" s="149" t="s">
        <v>767</v>
      </c>
      <c r="H243" s="150">
        <v>26.52</v>
      </c>
      <c r="I243" s="151"/>
      <c r="L243" s="146"/>
      <c r="M243" s="152"/>
      <c r="T243" s="153"/>
      <c r="AT243" s="148" t="s">
        <v>191</v>
      </c>
      <c r="AU243" s="148" t="s">
        <v>82</v>
      </c>
      <c r="AV243" s="12" t="s">
        <v>82</v>
      </c>
      <c r="AW243" s="12" t="s">
        <v>3</v>
      </c>
      <c r="AX243" s="12" t="s">
        <v>80</v>
      </c>
      <c r="AY243" s="148" t="s">
        <v>181</v>
      </c>
    </row>
    <row r="244" spans="2:65" s="1" customFormat="1" ht="24.2" customHeight="1">
      <c r="B244" s="132"/>
      <c r="C244" s="133" t="s">
        <v>448</v>
      </c>
      <c r="D244" s="133" t="s">
        <v>184</v>
      </c>
      <c r="E244" s="134" t="s">
        <v>532</v>
      </c>
      <c r="F244" s="135" t="s">
        <v>533</v>
      </c>
      <c r="G244" s="136" t="s">
        <v>236</v>
      </c>
      <c r="H244" s="137">
        <v>0.124</v>
      </c>
      <c r="I244" s="138"/>
      <c r="J244" s="139">
        <f>ROUND(I244*H244,2)</f>
        <v>0</v>
      </c>
      <c r="K244" s="135" t="s">
        <v>188</v>
      </c>
      <c r="L244" s="32"/>
      <c r="M244" s="140" t="s">
        <v>1</v>
      </c>
      <c r="N244" s="141" t="s">
        <v>37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127</v>
      </c>
      <c r="AT244" s="144" t="s">
        <v>184</v>
      </c>
      <c r="AU244" s="144" t="s">
        <v>82</v>
      </c>
      <c r="AY244" s="17" t="s">
        <v>181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80</v>
      </c>
      <c r="BK244" s="145">
        <f>ROUND(I244*H244,2)</f>
        <v>0</v>
      </c>
      <c r="BL244" s="17" t="s">
        <v>127</v>
      </c>
      <c r="BM244" s="144" t="s">
        <v>717</v>
      </c>
    </row>
    <row r="245" spans="2:65" s="1" customFormat="1" ht="24.2" customHeight="1">
      <c r="B245" s="132"/>
      <c r="C245" s="133" t="s">
        <v>454</v>
      </c>
      <c r="D245" s="133" t="s">
        <v>184</v>
      </c>
      <c r="E245" s="134" t="s">
        <v>536</v>
      </c>
      <c r="F245" s="135" t="s">
        <v>537</v>
      </c>
      <c r="G245" s="136" t="s">
        <v>236</v>
      </c>
      <c r="H245" s="137">
        <v>0.124</v>
      </c>
      <c r="I245" s="138"/>
      <c r="J245" s="139">
        <f>ROUND(I245*H245,2)</f>
        <v>0</v>
      </c>
      <c r="K245" s="135" t="s">
        <v>188</v>
      </c>
      <c r="L245" s="32"/>
      <c r="M245" s="140" t="s">
        <v>1</v>
      </c>
      <c r="N245" s="141" t="s">
        <v>37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127</v>
      </c>
      <c r="AT245" s="144" t="s">
        <v>184</v>
      </c>
      <c r="AU245" s="144" t="s">
        <v>82</v>
      </c>
      <c r="AY245" s="17" t="s">
        <v>181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80</v>
      </c>
      <c r="BK245" s="145">
        <f>ROUND(I245*H245,2)</f>
        <v>0</v>
      </c>
      <c r="BL245" s="17" t="s">
        <v>127</v>
      </c>
      <c r="BM245" s="144" t="s">
        <v>768</v>
      </c>
    </row>
    <row r="246" spans="2:65" s="11" customFormat="1" ht="22.9" customHeight="1">
      <c r="B246" s="120"/>
      <c r="D246" s="121" t="s">
        <v>71</v>
      </c>
      <c r="E246" s="130" t="s">
        <v>599</v>
      </c>
      <c r="F246" s="130" t="s">
        <v>600</v>
      </c>
      <c r="I246" s="123"/>
      <c r="J246" s="131">
        <f>BK246</f>
        <v>0</v>
      </c>
      <c r="L246" s="120"/>
      <c r="M246" s="125"/>
      <c r="P246" s="126">
        <f>SUM(P247:P248)</f>
        <v>0</v>
      </c>
      <c r="R246" s="126">
        <f>SUM(R247:R248)</f>
        <v>8.3600000000000011E-3</v>
      </c>
      <c r="T246" s="127">
        <f>SUM(T247:T248)</f>
        <v>0</v>
      </c>
      <c r="AR246" s="121" t="s">
        <v>82</v>
      </c>
      <c r="AT246" s="128" t="s">
        <v>71</v>
      </c>
      <c r="AU246" s="128" t="s">
        <v>80</v>
      </c>
      <c r="AY246" s="121" t="s">
        <v>181</v>
      </c>
      <c r="BK246" s="129">
        <f>SUM(BK247:BK248)</f>
        <v>0</v>
      </c>
    </row>
    <row r="247" spans="2:65" s="1" customFormat="1" ht="24.2" customHeight="1">
      <c r="B247" s="132"/>
      <c r="C247" s="133" t="s">
        <v>459</v>
      </c>
      <c r="D247" s="133" t="s">
        <v>184</v>
      </c>
      <c r="E247" s="134" t="s">
        <v>602</v>
      </c>
      <c r="F247" s="135" t="s">
        <v>603</v>
      </c>
      <c r="G247" s="136" t="s">
        <v>187</v>
      </c>
      <c r="H247" s="137">
        <v>38</v>
      </c>
      <c r="I247" s="138"/>
      <c r="J247" s="139">
        <f>ROUND(I247*H247,2)</f>
        <v>0</v>
      </c>
      <c r="K247" s="135" t="s">
        <v>188</v>
      </c>
      <c r="L247" s="32"/>
      <c r="M247" s="140" t="s">
        <v>1</v>
      </c>
      <c r="N247" s="141" t="s">
        <v>37</v>
      </c>
      <c r="P247" s="142">
        <f>O247*H247</f>
        <v>0</v>
      </c>
      <c r="Q247" s="142">
        <v>0</v>
      </c>
      <c r="R247" s="142">
        <f>Q247*H247</f>
        <v>0</v>
      </c>
      <c r="S247" s="142">
        <v>0</v>
      </c>
      <c r="T247" s="143">
        <f>S247*H247</f>
        <v>0</v>
      </c>
      <c r="AR247" s="144" t="s">
        <v>127</v>
      </c>
      <c r="AT247" s="144" t="s">
        <v>184</v>
      </c>
      <c r="AU247" s="144" t="s">
        <v>82</v>
      </c>
      <c r="AY247" s="17" t="s">
        <v>181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80</v>
      </c>
      <c r="BK247" s="145">
        <f>ROUND(I247*H247,2)</f>
        <v>0</v>
      </c>
      <c r="BL247" s="17" t="s">
        <v>127</v>
      </c>
      <c r="BM247" s="144" t="s">
        <v>769</v>
      </c>
    </row>
    <row r="248" spans="2:65" s="1" customFormat="1" ht="24.2" customHeight="1">
      <c r="B248" s="132"/>
      <c r="C248" s="133" t="s">
        <v>463</v>
      </c>
      <c r="D248" s="133" t="s">
        <v>184</v>
      </c>
      <c r="E248" s="134" t="s">
        <v>606</v>
      </c>
      <c r="F248" s="135" t="s">
        <v>607</v>
      </c>
      <c r="G248" s="136" t="s">
        <v>187</v>
      </c>
      <c r="H248" s="137">
        <v>38</v>
      </c>
      <c r="I248" s="138"/>
      <c r="J248" s="139">
        <f>ROUND(I248*H248,2)</f>
        <v>0</v>
      </c>
      <c r="K248" s="135" t="s">
        <v>188</v>
      </c>
      <c r="L248" s="32"/>
      <c r="M248" s="140" t="s">
        <v>1</v>
      </c>
      <c r="N248" s="141" t="s">
        <v>37</v>
      </c>
      <c r="P248" s="142">
        <f>O248*H248</f>
        <v>0</v>
      </c>
      <c r="Q248" s="142">
        <v>2.2000000000000001E-4</v>
      </c>
      <c r="R248" s="142">
        <f>Q248*H248</f>
        <v>8.3600000000000011E-3</v>
      </c>
      <c r="S248" s="142">
        <v>0</v>
      </c>
      <c r="T248" s="143">
        <f>S248*H248</f>
        <v>0</v>
      </c>
      <c r="AR248" s="144" t="s">
        <v>127</v>
      </c>
      <c r="AT248" s="144" t="s">
        <v>184</v>
      </c>
      <c r="AU248" s="144" t="s">
        <v>82</v>
      </c>
      <c r="AY248" s="17" t="s">
        <v>181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80</v>
      </c>
      <c r="BK248" s="145">
        <f>ROUND(I248*H248,2)</f>
        <v>0</v>
      </c>
      <c r="BL248" s="17" t="s">
        <v>127</v>
      </c>
      <c r="BM248" s="144" t="s">
        <v>770</v>
      </c>
    </row>
    <row r="249" spans="2:65" s="11" customFormat="1" ht="22.9" customHeight="1">
      <c r="B249" s="120"/>
      <c r="D249" s="121" t="s">
        <v>71</v>
      </c>
      <c r="E249" s="130" t="s">
        <v>609</v>
      </c>
      <c r="F249" s="130" t="s">
        <v>610</v>
      </c>
      <c r="I249" s="123"/>
      <c r="J249" s="131">
        <f>BK249</f>
        <v>0</v>
      </c>
      <c r="L249" s="120"/>
      <c r="M249" s="125"/>
      <c r="P249" s="126">
        <f>SUM(P250:P260)</f>
        <v>0</v>
      </c>
      <c r="R249" s="126">
        <f>SUM(R250:R260)</f>
        <v>4.5018500000000003E-2</v>
      </c>
      <c r="T249" s="127">
        <f>SUM(T250:T260)</f>
        <v>6.3276000000000001E-3</v>
      </c>
      <c r="AR249" s="121" t="s">
        <v>82</v>
      </c>
      <c r="AT249" s="128" t="s">
        <v>71</v>
      </c>
      <c r="AU249" s="128" t="s">
        <v>80</v>
      </c>
      <c r="AY249" s="121" t="s">
        <v>181</v>
      </c>
      <c r="BK249" s="129">
        <f>SUM(BK250:BK260)</f>
        <v>0</v>
      </c>
    </row>
    <row r="250" spans="2:65" s="1" customFormat="1" ht="24.2" customHeight="1">
      <c r="B250" s="132"/>
      <c r="C250" s="133" t="s">
        <v>467</v>
      </c>
      <c r="D250" s="133" t="s">
        <v>184</v>
      </c>
      <c r="E250" s="134" t="s">
        <v>612</v>
      </c>
      <c r="F250" s="135" t="s">
        <v>613</v>
      </c>
      <c r="G250" s="136" t="s">
        <v>187</v>
      </c>
      <c r="H250" s="137">
        <v>52.73</v>
      </c>
      <c r="I250" s="138"/>
      <c r="J250" s="139">
        <f>ROUND(I250*H250,2)</f>
        <v>0</v>
      </c>
      <c r="K250" s="135" t="s">
        <v>188</v>
      </c>
      <c r="L250" s="32"/>
      <c r="M250" s="140" t="s">
        <v>1</v>
      </c>
      <c r="N250" s="141" t="s">
        <v>37</v>
      </c>
      <c r="P250" s="142">
        <f>O250*H250</f>
        <v>0</v>
      </c>
      <c r="Q250" s="142">
        <v>0</v>
      </c>
      <c r="R250" s="142">
        <f>Q250*H250</f>
        <v>0</v>
      </c>
      <c r="S250" s="142">
        <v>0</v>
      </c>
      <c r="T250" s="143">
        <f>S250*H250</f>
        <v>0</v>
      </c>
      <c r="AR250" s="144" t="s">
        <v>127</v>
      </c>
      <c r="AT250" s="144" t="s">
        <v>184</v>
      </c>
      <c r="AU250" s="144" t="s">
        <v>82</v>
      </c>
      <c r="AY250" s="17" t="s">
        <v>181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80</v>
      </c>
      <c r="BK250" s="145">
        <f>ROUND(I250*H250,2)</f>
        <v>0</v>
      </c>
      <c r="BL250" s="17" t="s">
        <v>127</v>
      </c>
      <c r="BM250" s="144" t="s">
        <v>721</v>
      </c>
    </row>
    <row r="251" spans="2:65" s="1" customFormat="1" ht="24.2" customHeight="1">
      <c r="B251" s="132"/>
      <c r="C251" s="133" t="s">
        <v>471</v>
      </c>
      <c r="D251" s="133" t="s">
        <v>184</v>
      </c>
      <c r="E251" s="134" t="s">
        <v>619</v>
      </c>
      <c r="F251" s="135" t="s">
        <v>620</v>
      </c>
      <c r="G251" s="136" t="s">
        <v>187</v>
      </c>
      <c r="H251" s="137">
        <v>52.73</v>
      </c>
      <c r="I251" s="138"/>
      <c r="J251" s="139">
        <f>ROUND(I251*H251,2)</f>
        <v>0</v>
      </c>
      <c r="K251" s="135" t="s">
        <v>188</v>
      </c>
      <c r="L251" s="32"/>
      <c r="M251" s="140" t="s">
        <v>1</v>
      </c>
      <c r="N251" s="141" t="s">
        <v>37</v>
      </c>
      <c r="P251" s="142">
        <f>O251*H251</f>
        <v>0</v>
      </c>
      <c r="Q251" s="142">
        <v>1.0000000000000001E-5</v>
      </c>
      <c r="R251" s="142">
        <f>Q251*H251</f>
        <v>5.2729999999999997E-4</v>
      </c>
      <c r="S251" s="142">
        <v>1.2E-4</v>
      </c>
      <c r="T251" s="143">
        <f>S251*H251</f>
        <v>6.3276000000000001E-3</v>
      </c>
      <c r="AR251" s="144" t="s">
        <v>127</v>
      </c>
      <c r="AT251" s="144" t="s">
        <v>184</v>
      </c>
      <c r="AU251" s="144" t="s">
        <v>82</v>
      </c>
      <c r="AY251" s="17" t="s">
        <v>181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80</v>
      </c>
      <c r="BK251" s="145">
        <f>ROUND(I251*H251,2)</f>
        <v>0</v>
      </c>
      <c r="BL251" s="17" t="s">
        <v>127</v>
      </c>
      <c r="BM251" s="144" t="s">
        <v>722</v>
      </c>
    </row>
    <row r="252" spans="2:65" s="1" customFormat="1" ht="24.2" customHeight="1">
      <c r="B252" s="132"/>
      <c r="C252" s="133" t="s">
        <v>476</v>
      </c>
      <c r="D252" s="133" t="s">
        <v>184</v>
      </c>
      <c r="E252" s="134" t="s">
        <v>623</v>
      </c>
      <c r="F252" s="135" t="s">
        <v>624</v>
      </c>
      <c r="G252" s="136" t="s">
        <v>187</v>
      </c>
      <c r="H252" s="137">
        <v>96.72</v>
      </c>
      <c r="I252" s="138"/>
      <c r="J252" s="139">
        <f>ROUND(I252*H252,2)</f>
        <v>0</v>
      </c>
      <c r="K252" s="135" t="s">
        <v>188</v>
      </c>
      <c r="L252" s="32"/>
      <c r="M252" s="140" t="s">
        <v>1</v>
      </c>
      <c r="N252" s="141" t="s">
        <v>37</v>
      </c>
      <c r="P252" s="142">
        <f>O252*H252</f>
        <v>0</v>
      </c>
      <c r="Q252" s="142">
        <v>2.0000000000000001E-4</v>
      </c>
      <c r="R252" s="142">
        <f>Q252*H252</f>
        <v>1.9344E-2</v>
      </c>
      <c r="S252" s="142">
        <v>0</v>
      </c>
      <c r="T252" s="143">
        <f>S252*H252</f>
        <v>0</v>
      </c>
      <c r="AR252" s="144" t="s">
        <v>127</v>
      </c>
      <c r="AT252" s="144" t="s">
        <v>184</v>
      </c>
      <c r="AU252" s="144" t="s">
        <v>82</v>
      </c>
      <c r="AY252" s="17" t="s">
        <v>181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80</v>
      </c>
      <c r="BK252" s="145">
        <f>ROUND(I252*H252,2)</f>
        <v>0</v>
      </c>
      <c r="BL252" s="17" t="s">
        <v>127</v>
      </c>
      <c r="BM252" s="144" t="s">
        <v>723</v>
      </c>
    </row>
    <row r="253" spans="2:65" s="14" customFormat="1">
      <c r="B253" s="164"/>
      <c r="D253" s="147" t="s">
        <v>191</v>
      </c>
      <c r="E253" s="165" t="s">
        <v>1</v>
      </c>
      <c r="F253" s="166" t="s">
        <v>724</v>
      </c>
      <c r="H253" s="165" t="s">
        <v>1</v>
      </c>
      <c r="I253" s="167"/>
      <c r="L253" s="164"/>
      <c r="M253" s="168"/>
      <c r="T253" s="169"/>
      <c r="AT253" s="165" t="s">
        <v>191</v>
      </c>
      <c r="AU253" s="165" t="s">
        <v>82</v>
      </c>
      <c r="AV253" s="14" t="s">
        <v>80</v>
      </c>
      <c r="AW253" s="14" t="s">
        <v>29</v>
      </c>
      <c r="AX253" s="14" t="s">
        <v>72</v>
      </c>
      <c r="AY253" s="165" t="s">
        <v>181</v>
      </c>
    </row>
    <row r="254" spans="2:65" s="12" customFormat="1">
      <c r="B254" s="146"/>
      <c r="D254" s="147" t="s">
        <v>191</v>
      </c>
      <c r="E254" s="148" t="s">
        <v>1</v>
      </c>
      <c r="F254" s="149" t="s">
        <v>734</v>
      </c>
      <c r="H254" s="150">
        <v>52.73</v>
      </c>
      <c r="I254" s="151"/>
      <c r="L254" s="146"/>
      <c r="M254" s="152"/>
      <c r="T254" s="153"/>
      <c r="AT254" s="148" t="s">
        <v>191</v>
      </c>
      <c r="AU254" s="148" t="s">
        <v>82</v>
      </c>
      <c r="AV254" s="12" t="s">
        <v>82</v>
      </c>
      <c r="AW254" s="12" t="s">
        <v>29</v>
      </c>
      <c r="AX254" s="12" t="s">
        <v>72</v>
      </c>
      <c r="AY254" s="148" t="s">
        <v>181</v>
      </c>
    </row>
    <row r="255" spans="2:65" s="14" customFormat="1">
      <c r="B255" s="164"/>
      <c r="D255" s="147" t="s">
        <v>191</v>
      </c>
      <c r="E255" s="165" t="s">
        <v>1</v>
      </c>
      <c r="F255" s="166" t="s">
        <v>771</v>
      </c>
      <c r="H255" s="165" t="s">
        <v>1</v>
      </c>
      <c r="I255" s="167"/>
      <c r="L255" s="164"/>
      <c r="M255" s="168"/>
      <c r="T255" s="169"/>
      <c r="AT255" s="165" t="s">
        <v>191</v>
      </c>
      <c r="AU255" s="165" t="s">
        <v>82</v>
      </c>
      <c r="AV255" s="14" t="s">
        <v>80</v>
      </c>
      <c r="AW255" s="14" t="s">
        <v>29</v>
      </c>
      <c r="AX255" s="14" t="s">
        <v>72</v>
      </c>
      <c r="AY255" s="165" t="s">
        <v>181</v>
      </c>
    </row>
    <row r="256" spans="2:65" s="12" customFormat="1">
      <c r="B256" s="146"/>
      <c r="D256" s="147" t="s">
        <v>191</v>
      </c>
      <c r="E256" s="148" t="s">
        <v>1</v>
      </c>
      <c r="F256" s="149" t="s">
        <v>772</v>
      </c>
      <c r="H256" s="150">
        <v>37.590000000000003</v>
      </c>
      <c r="I256" s="151"/>
      <c r="L256" s="146"/>
      <c r="M256" s="152"/>
      <c r="T256" s="153"/>
      <c r="AT256" s="148" t="s">
        <v>191</v>
      </c>
      <c r="AU256" s="148" t="s">
        <v>82</v>
      </c>
      <c r="AV256" s="12" t="s">
        <v>82</v>
      </c>
      <c r="AW256" s="12" t="s">
        <v>29</v>
      </c>
      <c r="AX256" s="12" t="s">
        <v>72</v>
      </c>
      <c r="AY256" s="148" t="s">
        <v>181</v>
      </c>
    </row>
    <row r="257" spans="2:65" s="14" customFormat="1">
      <c r="B257" s="164"/>
      <c r="D257" s="147" t="s">
        <v>191</v>
      </c>
      <c r="E257" s="165" t="s">
        <v>1</v>
      </c>
      <c r="F257" s="166" t="s">
        <v>726</v>
      </c>
      <c r="H257" s="165" t="s">
        <v>1</v>
      </c>
      <c r="I257" s="167"/>
      <c r="L257" s="164"/>
      <c r="M257" s="168"/>
      <c r="T257" s="169"/>
      <c r="AT257" s="165" t="s">
        <v>191</v>
      </c>
      <c r="AU257" s="165" t="s">
        <v>82</v>
      </c>
      <c r="AV257" s="14" t="s">
        <v>80</v>
      </c>
      <c r="AW257" s="14" t="s">
        <v>29</v>
      </c>
      <c r="AX257" s="14" t="s">
        <v>72</v>
      </c>
      <c r="AY257" s="165" t="s">
        <v>181</v>
      </c>
    </row>
    <row r="258" spans="2:65" s="12" customFormat="1">
      <c r="B258" s="146"/>
      <c r="D258" s="147" t="s">
        <v>191</v>
      </c>
      <c r="E258" s="148" t="s">
        <v>1</v>
      </c>
      <c r="F258" s="149" t="s">
        <v>773</v>
      </c>
      <c r="H258" s="150">
        <v>6.4</v>
      </c>
      <c r="I258" s="151"/>
      <c r="L258" s="146"/>
      <c r="M258" s="152"/>
      <c r="T258" s="153"/>
      <c r="AT258" s="148" t="s">
        <v>191</v>
      </c>
      <c r="AU258" s="148" t="s">
        <v>82</v>
      </c>
      <c r="AV258" s="12" t="s">
        <v>82</v>
      </c>
      <c r="AW258" s="12" t="s">
        <v>29</v>
      </c>
      <c r="AX258" s="12" t="s">
        <v>72</v>
      </c>
      <c r="AY258" s="148" t="s">
        <v>181</v>
      </c>
    </row>
    <row r="259" spans="2:65" s="13" customFormat="1">
      <c r="B259" s="154"/>
      <c r="D259" s="147" t="s">
        <v>191</v>
      </c>
      <c r="E259" s="155" t="s">
        <v>1</v>
      </c>
      <c r="F259" s="156" t="s">
        <v>193</v>
      </c>
      <c r="H259" s="157">
        <v>96.72</v>
      </c>
      <c r="I259" s="158"/>
      <c r="L259" s="154"/>
      <c r="M259" s="159"/>
      <c r="T259" s="160"/>
      <c r="AT259" s="155" t="s">
        <v>191</v>
      </c>
      <c r="AU259" s="155" t="s">
        <v>82</v>
      </c>
      <c r="AV259" s="13" t="s">
        <v>189</v>
      </c>
      <c r="AW259" s="13" t="s">
        <v>29</v>
      </c>
      <c r="AX259" s="13" t="s">
        <v>80</v>
      </c>
      <c r="AY259" s="155" t="s">
        <v>181</v>
      </c>
    </row>
    <row r="260" spans="2:65" s="1" customFormat="1" ht="33" customHeight="1">
      <c r="B260" s="132"/>
      <c r="C260" s="133" t="s">
        <v>480</v>
      </c>
      <c r="D260" s="133" t="s">
        <v>184</v>
      </c>
      <c r="E260" s="134" t="s">
        <v>627</v>
      </c>
      <c r="F260" s="135" t="s">
        <v>628</v>
      </c>
      <c r="G260" s="136" t="s">
        <v>187</v>
      </c>
      <c r="H260" s="137">
        <v>96.72</v>
      </c>
      <c r="I260" s="138"/>
      <c r="J260" s="139">
        <f>ROUND(I260*H260,2)</f>
        <v>0</v>
      </c>
      <c r="K260" s="135" t="s">
        <v>188</v>
      </c>
      <c r="L260" s="32"/>
      <c r="M260" s="180" t="s">
        <v>1</v>
      </c>
      <c r="N260" s="181" t="s">
        <v>37</v>
      </c>
      <c r="O260" s="182"/>
      <c r="P260" s="183">
        <f>O260*H260</f>
        <v>0</v>
      </c>
      <c r="Q260" s="183">
        <v>2.5999999999999998E-4</v>
      </c>
      <c r="R260" s="183">
        <f>Q260*H260</f>
        <v>2.5147199999999998E-2</v>
      </c>
      <c r="S260" s="183">
        <v>0</v>
      </c>
      <c r="T260" s="184">
        <f>S260*H260</f>
        <v>0</v>
      </c>
      <c r="AR260" s="144" t="s">
        <v>127</v>
      </c>
      <c r="AT260" s="144" t="s">
        <v>184</v>
      </c>
      <c r="AU260" s="144" t="s">
        <v>82</v>
      </c>
      <c r="AY260" s="17" t="s">
        <v>181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80</v>
      </c>
      <c r="BK260" s="145">
        <f>ROUND(I260*H260,2)</f>
        <v>0</v>
      </c>
      <c r="BL260" s="17" t="s">
        <v>127</v>
      </c>
      <c r="BM260" s="144" t="s">
        <v>728</v>
      </c>
    </row>
    <row r="261" spans="2:65" s="1" customFormat="1" ht="6.95" customHeight="1">
      <c r="B261" s="44"/>
      <c r="C261" s="45"/>
      <c r="D261" s="45"/>
      <c r="E261" s="45"/>
      <c r="F261" s="45"/>
      <c r="G261" s="45"/>
      <c r="H261" s="45"/>
      <c r="I261" s="45"/>
      <c r="J261" s="45"/>
      <c r="K261" s="45"/>
      <c r="L261" s="32"/>
    </row>
  </sheetData>
  <autoFilter ref="C132:K260" xr:uid="{00000000-0009-0000-0000-000003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31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774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ROUND((SUM(BE138:BE318)),  2)</f>
        <v>0</v>
      </c>
      <c r="I33" s="92">
        <v>0.21</v>
      </c>
      <c r="J33" s="91">
        <f>ROUND(((SUM(BE138:BE318))*I33),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ROUND((SUM(BF138:BF318)),  2)</f>
        <v>0</v>
      </c>
      <c r="I34" s="92">
        <v>0.15</v>
      </c>
      <c r="J34" s="91">
        <f>ROUND(((SUM(BF138:BF318))*I34),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ROUND((SUM(BG138:BG318)),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ROUND((SUM(BH138:BH318)),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ROUND((SUM(BI138:BI318)),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03 - m.č.  425-427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J138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J139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J140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J160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J173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J182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J184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J185</f>
        <v>0</v>
      </c>
      <c r="L103" s="108"/>
    </row>
    <row r="104" spans="2:12" s="9" customFormat="1" ht="19.899999999999999" customHeight="1">
      <c r="B104" s="108"/>
      <c r="D104" s="109" t="s">
        <v>151</v>
      </c>
      <c r="E104" s="110"/>
      <c r="F104" s="110"/>
      <c r="G104" s="110"/>
      <c r="H104" s="110"/>
      <c r="I104" s="110"/>
      <c r="J104" s="111">
        <f>J194</f>
        <v>0</v>
      </c>
      <c r="L104" s="108"/>
    </row>
    <row r="105" spans="2:12" s="9" customFormat="1" ht="19.899999999999999" customHeight="1">
      <c r="B105" s="108"/>
      <c r="D105" s="109" t="s">
        <v>152</v>
      </c>
      <c r="E105" s="110"/>
      <c r="F105" s="110"/>
      <c r="G105" s="110"/>
      <c r="H105" s="110"/>
      <c r="I105" s="110"/>
      <c r="J105" s="111">
        <f>J197</f>
        <v>0</v>
      </c>
      <c r="L105" s="108"/>
    </row>
    <row r="106" spans="2:12" s="9" customFormat="1" ht="19.899999999999999" customHeight="1">
      <c r="B106" s="108"/>
      <c r="D106" s="109" t="s">
        <v>153</v>
      </c>
      <c r="E106" s="110"/>
      <c r="F106" s="110"/>
      <c r="G106" s="110"/>
      <c r="H106" s="110"/>
      <c r="I106" s="110"/>
      <c r="J106" s="111">
        <f>J201</f>
        <v>0</v>
      </c>
      <c r="L106" s="108"/>
    </row>
    <row r="107" spans="2:12" s="9" customFormat="1" ht="19.899999999999999" customHeight="1">
      <c r="B107" s="108"/>
      <c r="D107" s="109" t="s">
        <v>154</v>
      </c>
      <c r="E107" s="110"/>
      <c r="F107" s="110"/>
      <c r="G107" s="110"/>
      <c r="H107" s="110"/>
      <c r="I107" s="110"/>
      <c r="J107" s="111">
        <f>J205</f>
        <v>0</v>
      </c>
      <c r="L107" s="108"/>
    </row>
    <row r="108" spans="2:12" s="9" customFormat="1" ht="19.899999999999999" customHeight="1">
      <c r="B108" s="108"/>
      <c r="D108" s="109" t="s">
        <v>155</v>
      </c>
      <c r="E108" s="110"/>
      <c r="F108" s="110"/>
      <c r="G108" s="110"/>
      <c r="H108" s="110"/>
      <c r="I108" s="110"/>
      <c r="J108" s="111">
        <f>J208</f>
        <v>0</v>
      </c>
      <c r="L108" s="108"/>
    </row>
    <row r="109" spans="2:12" s="9" customFormat="1" ht="19.899999999999999" customHeight="1">
      <c r="B109" s="108"/>
      <c r="D109" s="109" t="s">
        <v>156</v>
      </c>
      <c r="E109" s="110"/>
      <c r="F109" s="110"/>
      <c r="G109" s="110"/>
      <c r="H109" s="110"/>
      <c r="I109" s="110"/>
      <c r="J109" s="111">
        <f>J210</f>
        <v>0</v>
      </c>
      <c r="L109" s="108"/>
    </row>
    <row r="110" spans="2:12" s="9" customFormat="1" ht="19.899999999999999" customHeight="1">
      <c r="B110" s="108"/>
      <c r="D110" s="109" t="s">
        <v>157</v>
      </c>
      <c r="E110" s="110"/>
      <c r="F110" s="110"/>
      <c r="G110" s="110"/>
      <c r="H110" s="110"/>
      <c r="I110" s="110"/>
      <c r="J110" s="111">
        <f>J214</f>
        <v>0</v>
      </c>
      <c r="L110" s="108"/>
    </row>
    <row r="111" spans="2:12" s="9" customFormat="1" ht="19.899999999999999" customHeight="1">
      <c r="B111" s="108"/>
      <c r="D111" s="109" t="s">
        <v>158</v>
      </c>
      <c r="E111" s="110"/>
      <c r="F111" s="110"/>
      <c r="G111" s="110"/>
      <c r="H111" s="110"/>
      <c r="I111" s="110"/>
      <c r="J111" s="111">
        <f>J230</f>
        <v>0</v>
      </c>
      <c r="L111" s="108"/>
    </row>
    <row r="112" spans="2:12" s="9" customFormat="1" ht="19.899999999999999" customHeight="1">
      <c r="B112" s="108"/>
      <c r="D112" s="109" t="s">
        <v>159</v>
      </c>
      <c r="E112" s="110"/>
      <c r="F112" s="110"/>
      <c r="G112" s="110"/>
      <c r="H112" s="110"/>
      <c r="I112" s="110"/>
      <c r="J112" s="111">
        <f>J236</f>
        <v>0</v>
      </c>
      <c r="L112" s="108"/>
    </row>
    <row r="113" spans="2:12" s="9" customFormat="1" ht="19.899999999999999" customHeight="1">
      <c r="B113" s="108"/>
      <c r="D113" s="109" t="s">
        <v>160</v>
      </c>
      <c r="E113" s="110"/>
      <c r="F113" s="110"/>
      <c r="G113" s="110"/>
      <c r="H113" s="110"/>
      <c r="I113" s="110"/>
      <c r="J113" s="111">
        <f>J241</f>
        <v>0</v>
      </c>
      <c r="L113" s="108"/>
    </row>
    <row r="114" spans="2:12" s="9" customFormat="1" ht="19.899999999999999" customHeight="1">
      <c r="B114" s="108"/>
      <c r="D114" s="109" t="s">
        <v>161</v>
      </c>
      <c r="E114" s="110"/>
      <c r="F114" s="110"/>
      <c r="G114" s="110"/>
      <c r="H114" s="110"/>
      <c r="I114" s="110"/>
      <c r="J114" s="111">
        <f>J251</f>
        <v>0</v>
      </c>
      <c r="L114" s="108"/>
    </row>
    <row r="115" spans="2:12" s="9" customFormat="1" ht="19.899999999999999" customHeight="1">
      <c r="B115" s="108"/>
      <c r="D115" s="109" t="s">
        <v>162</v>
      </c>
      <c r="E115" s="110"/>
      <c r="F115" s="110"/>
      <c r="G115" s="110"/>
      <c r="H115" s="110"/>
      <c r="I115" s="110"/>
      <c r="J115" s="111">
        <f>J264</f>
        <v>0</v>
      </c>
      <c r="L115" s="108"/>
    </row>
    <row r="116" spans="2:12" s="9" customFormat="1" ht="19.899999999999999" customHeight="1">
      <c r="B116" s="108"/>
      <c r="D116" s="109" t="s">
        <v>163</v>
      </c>
      <c r="E116" s="110"/>
      <c r="F116" s="110"/>
      <c r="G116" s="110"/>
      <c r="H116" s="110"/>
      <c r="I116" s="110"/>
      <c r="J116" s="111">
        <f>J280</f>
        <v>0</v>
      </c>
      <c r="L116" s="108"/>
    </row>
    <row r="117" spans="2:12" s="9" customFormat="1" ht="19.899999999999999" customHeight="1">
      <c r="B117" s="108"/>
      <c r="D117" s="109" t="s">
        <v>164</v>
      </c>
      <c r="E117" s="110"/>
      <c r="F117" s="110"/>
      <c r="G117" s="110"/>
      <c r="H117" s="110"/>
      <c r="I117" s="110"/>
      <c r="J117" s="111">
        <f>J300</f>
        <v>0</v>
      </c>
      <c r="L117" s="108"/>
    </row>
    <row r="118" spans="2:12" s="9" customFormat="1" ht="19.899999999999999" customHeight="1">
      <c r="B118" s="108"/>
      <c r="D118" s="109" t="s">
        <v>165</v>
      </c>
      <c r="E118" s="110"/>
      <c r="F118" s="110"/>
      <c r="G118" s="110"/>
      <c r="H118" s="110"/>
      <c r="I118" s="110"/>
      <c r="J118" s="111">
        <f>J303</f>
        <v>0</v>
      </c>
      <c r="L118" s="108"/>
    </row>
    <row r="119" spans="2:12" s="1" customFormat="1" ht="21.75" customHeight="1">
      <c r="B119" s="32"/>
      <c r="L119" s="32"/>
    </row>
    <row r="120" spans="2:12" s="1" customFormat="1" ht="6.95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2"/>
    </row>
    <row r="124" spans="2:12" s="1" customFormat="1" ht="6.95" customHeight="1"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2"/>
    </row>
    <row r="125" spans="2:12" s="1" customFormat="1" ht="24.95" customHeight="1">
      <c r="B125" s="32"/>
      <c r="C125" s="21" t="s">
        <v>166</v>
      </c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16</v>
      </c>
      <c r="L127" s="32"/>
    </row>
    <row r="128" spans="2:12" s="1" customFormat="1" ht="16.5" customHeight="1">
      <c r="B128" s="32"/>
      <c r="E128" s="235" t="str">
        <f>E7</f>
        <v>Rekonstrukce ubytovacího zázemí pavilon A</v>
      </c>
      <c r="F128" s="236"/>
      <c r="G128" s="236"/>
      <c r="H128" s="236"/>
      <c r="L128" s="32"/>
    </row>
    <row r="129" spans="2:65" s="1" customFormat="1" ht="12" customHeight="1">
      <c r="B129" s="32"/>
      <c r="C129" s="27" t="s">
        <v>137</v>
      </c>
      <c r="L129" s="32"/>
    </row>
    <row r="130" spans="2:65" s="1" customFormat="1" ht="16.5" customHeight="1">
      <c r="B130" s="32"/>
      <c r="E130" s="198" t="str">
        <f>E9</f>
        <v>03 - m.č.  425-427</v>
      </c>
      <c r="F130" s="234"/>
      <c r="G130" s="234"/>
      <c r="H130" s="234"/>
      <c r="L130" s="32"/>
    </row>
    <row r="131" spans="2:65" s="1" customFormat="1" ht="6.95" customHeight="1">
      <c r="B131" s="32"/>
      <c r="L131" s="32"/>
    </row>
    <row r="132" spans="2:65" s="1" customFormat="1" ht="12" customHeight="1">
      <c r="B132" s="32"/>
      <c r="C132" s="27" t="s">
        <v>20</v>
      </c>
      <c r="F132" s="25" t="str">
        <f>F12</f>
        <v xml:space="preserve"> </v>
      </c>
      <c r="I132" s="27" t="s">
        <v>22</v>
      </c>
      <c r="J132" s="52">
        <f>IF(J12="","",J12)</f>
        <v>0</v>
      </c>
      <c r="L132" s="32"/>
    </row>
    <row r="133" spans="2:65" s="1" customFormat="1" ht="6.95" customHeight="1">
      <c r="B133" s="32"/>
      <c r="L133" s="32"/>
    </row>
    <row r="134" spans="2:65" s="1" customFormat="1" ht="15.2" customHeight="1">
      <c r="B134" s="32"/>
      <c r="C134" s="27" t="s">
        <v>23</v>
      </c>
      <c r="F134" s="25" t="str">
        <f>E15</f>
        <v xml:space="preserve"> </v>
      </c>
      <c r="I134" s="27" t="s">
        <v>28</v>
      </c>
      <c r="J134" s="30" t="str">
        <f>E21</f>
        <v xml:space="preserve"> </v>
      </c>
      <c r="L134" s="32"/>
    </row>
    <row r="135" spans="2:65" s="1" customFormat="1" ht="15.2" customHeight="1">
      <c r="B135" s="32"/>
      <c r="C135" s="27" t="s">
        <v>26</v>
      </c>
      <c r="F135" s="25" t="str">
        <f>IF(E18="","",E18)</f>
        <v>Vyplň údaj</v>
      </c>
      <c r="I135" s="27" t="s">
        <v>30</v>
      </c>
      <c r="J135" s="30" t="str">
        <f>E24</f>
        <v xml:space="preserve"> </v>
      </c>
      <c r="L135" s="32"/>
    </row>
    <row r="136" spans="2:65" s="1" customFormat="1" ht="10.35" customHeight="1">
      <c r="B136" s="32"/>
      <c r="L136" s="32"/>
    </row>
    <row r="137" spans="2:65" s="10" customFormat="1" ht="29.25" customHeight="1">
      <c r="B137" s="112"/>
      <c r="C137" s="113" t="s">
        <v>167</v>
      </c>
      <c r="D137" s="114" t="s">
        <v>57</v>
      </c>
      <c r="E137" s="114" t="s">
        <v>53</v>
      </c>
      <c r="F137" s="114" t="s">
        <v>54</v>
      </c>
      <c r="G137" s="114" t="s">
        <v>168</v>
      </c>
      <c r="H137" s="114" t="s">
        <v>169</v>
      </c>
      <c r="I137" s="114" t="s">
        <v>170</v>
      </c>
      <c r="J137" s="114" t="s">
        <v>141</v>
      </c>
      <c r="K137" s="115" t="s">
        <v>171</v>
      </c>
      <c r="L137" s="112"/>
      <c r="M137" s="59" t="s">
        <v>1</v>
      </c>
      <c r="N137" s="60" t="s">
        <v>36</v>
      </c>
      <c r="O137" s="60" t="s">
        <v>172</v>
      </c>
      <c r="P137" s="60" t="s">
        <v>173</v>
      </c>
      <c r="Q137" s="60" t="s">
        <v>174</v>
      </c>
      <c r="R137" s="60" t="s">
        <v>175</v>
      </c>
      <c r="S137" s="60" t="s">
        <v>176</v>
      </c>
      <c r="T137" s="61" t="s">
        <v>177</v>
      </c>
    </row>
    <row r="138" spans="2:65" s="1" customFormat="1" ht="22.9" customHeight="1">
      <c r="B138" s="32"/>
      <c r="C138" s="64" t="s">
        <v>178</v>
      </c>
      <c r="J138" s="116">
        <f>BK138</f>
        <v>0</v>
      </c>
      <c r="L138" s="32"/>
      <c r="M138" s="62"/>
      <c r="N138" s="53"/>
      <c r="O138" s="53"/>
      <c r="P138" s="117">
        <f>P139+P184</f>
        <v>0</v>
      </c>
      <c r="Q138" s="53"/>
      <c r="R138" s="117">
        <f>R139+R184</f>
        <v>3.0345821199999996</v>
      </c>
      <c r="S138" s="53"/>
      <c r="T138" s="118">
        <f>T139+T184</f>
        <v>3.8281567999999999</v>
      </c>
      <c r="AT138" s="17" t="s">
        <v>71</v>
      </c>
      <c r="AU138" s="17" t="s">
        <v>143</v>
      </c>
      <c r="BK138" s="119">
        <f>BK139+BK184</f>
        <v>0</v>
      </c>
    </row>
    <row r="139" spans="2:65" s="11" customFormat="1" ht="25.9" customHeight="1">
      <c r="B139" s="120"/>
      <c r="D139" s="121" t="s">
        <v>71</v>
      </c>
      <c r="E139" s="122" t="s">
        <v>179</v>
      </c>
      <c r="F139" s="122" t="s">
        <v>180</v>
      </c>
      <c r="I139" s="123"/>
      <c r="J139" s="124">
        <f>BK139</f>
        <v>0</v>
      </c>
      <c r="L139" s="120"/>
      <c r="M139" s="125"/>
      <c r="P139" s="126">
        <f>P140+P160+P173+P182</f>
        <v>0</v>
      </c>
      <c r="R139" s="126">
        <f>R140+R160+R173+R182</f>
        <v>0.44094080000000008</v>
      </c>
      <c r="T139" s="127">
        <f>T140+T160+T173+T182</f>
        <v>3.37168</v>
      </c>
      <c r="AR139" s="121" t="s">
        <v>80</v>
      </c>
      <c r="AT139" s="128" t="s">
        <v>71</v>
      </c>
      <c r="AU139" s="128" t="s">
        <v>72</v>
      </c>
      <c r="AY139" s="121" t="s">
        <v>181</v>
      </c>
      <c r="BK139" s="129">
        <f>BK140+BK160+BK173+BK182</f>
        <v>0</v>
      </c>
    </row>
    <row r="140" spans="2:65" s="11" customFormat="1" ht="22.9" customHeight="1">
      <c r="B140" s="120"/>
      <c r="D140" s="121" t="s">
        <v>71</v>
      </c>
      <c r="E140" s="130" t="s">
        <v>182</v>
      </c>
      <c r="F140" s="130" t="s">
        <v>183</v>
      </c>
      <c r="I140" s="123"/>
      <c r="J140" s="131">
        <f>BK140</f>
        <v>0</v>
      </c>
      <c r="L140" s="120"/>
      <c r="M140" s="125"/>
      <c r="P140" s="126">
        <f>SUM(P141:P159)</f>
        <v>0</v>
      </c>
      <c r="R140" s="126">
        <f>SUM(R141:R159)</f>
        <v>0.43702400000000008</v>
      </c>
      <c r="T140" s="127">
        <f>SUM(T141:T159)</f>
        <v>0</v>
      </c>
      <c r="AR140" s="121" t="s">
        <v>80</v>
      </c>
      <c r="AT140" s="128" t="s">
        <v>71</v>
      </c>
      <c r="AU140" s="128" t="s">
        <v>80</v>
      </c>
      <c r="AY140" s="121" t="s">
        <v>181</v>
      </c>
      <c r="BK140" s="129">
        <f>SUM(BK141:BK159)</f>
        <v>0</v>
      </c>
    </row>
    <row r="141" spans="2:65" s="1" customFormat="1" ht="33" customHeight="1">
      <c r="B141" s="132"/>
      <c r="C141" s="133" t="s">
        <v>80</v>
      </c>
      <c r="D141" s="133" t="s">
        <v>184</v>
      </c>
      <c r="E141" s="134" t="s">
        <v>631</v>
      </c>
      <c r="F141" s="135" t="s">
        <v>632</v>
      </c>
      <c r="G141" s="136" t="s">
        <v>187</v>
      </c>
      <c r="H141" s="137">
        <v>27</v>
      </c>
      <c r="I141" s="138"/>
      <c r="J141" s="139">
        <f>ROUND(I141*H141,2)</f>
        <v>0</v>
      </c>
      <c r="K141" s="135" t="s">
        <v>188</v>
      </c>
      <c r="L141" s="32"/>
      <c r="M141" s="140" t="s">
        <v>1</v>
      </c>
      <c r="N141" s="141" t="s">
        <v>37</v>
      </c>
      <c r="P141" s="142">
        <f>O141*H141</f>
        <v>0</v>
      </c>
      <c r="Q141" s="142">
        <v>3.0000000000000001E-3</v>
      </c>
      <c r="R141" s="142">
        <f>Q141*H141</f>
        <v>8.1000000000000003E-2</v>
      </c>
      <c r="S141" s="142">
        <v>0</v>
      </c>
      <c r="T141" s="143">
        <f>S141*H141</f>
        <v>0</v>
      </c>
      <c r="AR141" s="144" t="s">
        <v>189</v>
      </c>
      <c r="AT141" s="144" t="s">
        <v>184</v>
      </c>
      <c r="AU141" s="144" t="s">
        <v>82</v>
      </c>
      <c r="AY141" s="17" t="s">
        <v>181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80</v>
      </c>
      <c r="BK141" s="145">
        <f>ROUND(I141*H141,2)</f>
        <v>0</v>
      </c>
      <c r="BL141" s="17" t="s">
        <v>189</v>
      </c>
      <c r="BM141" s="144" t="s">
        <v>775</v>
      </c>
    </row>
    <row r="142" spans="2:65" s="1" customFormat="1" ht="24.2" customHeight="1">
      <c r="B142" s="132"/>
      <c r="C142" s="133" t="s">
        <v>82</v>
      </c>
      <c r="D142" s="133" t="s">
        <v>184</v>
      </c>
      <c r="E142" s="134" t="s">
        <v>185</v>
      </c>
      <c r="F142" s="135" t="s">
        <v>186</v>
      </c>
      <c r="G142" s="136" t="s">
        <v>187</v>
      </c>
      <c r="H142" s="137">
        <v>46.6</v>
      </c>
      <c r="I142" s="138"/>
      <c r="J142" s="139">
        <f>ROUND(I142*H142,2)</f>
        <v>0</v>
      </c>
      <c r="K142" s="135" t="s">
        <v>188</v>
      </c>
      <c r="L142" s="32"/>
      <c r="M142" s="140" t="s">
        <v>1</v>
      </c>
      <c r="N142" s="141" t="s">
        <v>37</v>
      </c>
      <c r="P142" s="142">
        <f>O142*H142</f>
        <v>0</v>
      </c>
      <c r="Q142" s="142">
        <v>2.5999999999999998E-4</v>
      </c>
      <c r="R142" s="142">
        <f>Q142*H142</f>
        <v>1.2116E-2</v>
      </c>
      <c r="S142" s="142">
        <v>0</v>
      </c>
      <c r="T142" s="143">
        <f>S142*H142</f>
        <v>0</v>
      </c>
      <c r="AR142" s="144" t="s">
        <v>189</v>
      </c>
      <c r="AT142" s="144" t="s">
        <v>184</v>
      </c>
      <c r="AU142" s="144" t="s">
        <v>82</v>
      </c>
      <c r="AY142" s="17" t="s">
        <v>181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80</v>
      </c>
      <c r="BK142" s="145">
        <f>ROUND(I142*H142,2)</f>
        <v>0</v>
      </c>
      <c r="BL142" s="17" t="s">
        <v>189</v>
      </c>
      <c r="BM142" s="144" t="s">
        <v>634</v>
      </c>
    </row>
    <row r="143" spans="2:65" s="12" customFormat="1">
      <c r="B143" s="146"/>
      <c r="D143" s="147" t="s">
        <v>191</v>
      </c>
      <c r="E143" s="148" t="s">
        <v>1</v>
      </c>
      <c r="F143" s="149" t="s">
        <v>776</v>
      </c>
      <c r="H143" s="150">
        <v>9.66</v>
      </c>
      <c r="I143" s="151"/>
      <c r="L143" s="146"/>
      <c r="M143" s="152"/>
      <c r="T143" s="153"/>
      <c r="AT143" s="148" t="s">
        <v>191</v>
      </c>
      <c r="AU143" s="148" t="s">
        <v>82</v>
      </c>
      <c r="AV143" s="12" t="s">
        <v>82</v>
      </c>
      <c r="AW143" s="12" t="s">
        <v>29</v>
      </c>
      <c r="AX143" s="12" t="s">
        <v>72</v>
      </c>
      <c r="AY143" s="148" t="s">
        <v>181</v>
      </c>
    </row>
    <row r="144" spans="2:65" s="12" customFormat="1">
      <c r="B144" s="146"/>
      <c r="D144" s="147" t="s">
        <v>191</v>
      </c>
      <c r="E144" s="148" t="s">
        <v>1</v>
      </c>
      <c r="F144" s="149" t="s">
        <v>777</v>
      </c>
      <c r="H144" s="150">
        <v>34.22</v>
      </c>
      <c r="I144" s="151"/>
      <c r="L144" s="146"/>
      <c r="M144" s="152"/>
      <c r="T144" s="153"/>
      <c r="AT144" s="148" t="s">
        <v>191</v>
      </c>
      <c r="AU144" s="148" t="s">
        <v>82</v>
      </c>
      <c r="AV144" s="12" t="s">
        <v>82</v>
      </c>
      <c r="AW144" s="12" t="s">
        <v>29</v>
      </c>
      <c r="AX144" s="12" t="s">
        <v>72</v>
      </c>
      <c r="AY144" s="148" t="s">
        <v>181</v>
      </c>
    </row>
    <row r="145" spans="2:65" s="12" customFormat="1">
      <c r="B145" s="146"/>
      <c r="D145" s="147" t="s">
        <v>191</v>
      </c>
      <c r="E145" s="148" t="s">
        <v>1</v>
      </c>
      <c r="F145" s="149" t="s">
        <v>637</v>
      </c>
      <c r="H145" s="150">
        <v>-1.6</v>
      </c>
      <c r="I145" s="151"/>
      <c r="L145" s="146"/>
      <c r="M145" s="152"/>
      <c r="T145" s="153"/>
      <c r="AT145" s="148" t="s">
        <v>191</v>
      </c>
      <c r="AU145" s="148" t="s">
        <v>82</v>
      </c>
      <c r="AV145" s="12" t="s">
        <v>82</v>
      </c>
      <c r="AW145" s="12" t="s">
        <v>29</v>
      </c>
      <c r="AX145" s="12" t="s">
        <v>72</v>
      </c>
      <c r="AY145" s="148" t="s">
        <v>181</v>
      </c>
    </row>
    <row r="146" spans="2:65" s="12" customFormat="1">
      <c r="B146" s="146"/>
      <c r="D146" s="147" t="s">
        <v>191</v>
      </c>
      <c r="E146" s="148" t="s">
        <v>1</v>
      </c>
      <c r="F146" s="149" t="s">
        <v>778</v>
      </c>
      <c r="H146" s="150">
        <v>4.32</v>
      </c>
      <c r="I146" s="151"/>
      <c r="L146" s="146"/>
      <c r="M146" s="152"/>
      <c r="T146" s="153"/>
      <c r="AT146" s="148" t="s">
        <v>191</v>
      </c>
      <c r="AU146" s="148" t="s">
        <v>82</v>
      </c>
      <c r="AV146" s="12" t="s">
        <v>82</v>
      </c>
      <c r="AW146" s="12" t="s">
        <v>29</v>
      </c>
      <c r="AX146" s="12" t="s">
        <v>72</v>
      </c>
      <c r="AY146" s="148" t="s">
        <v>181</v>
      </c>
    </row>
    <row r="147" spans="2:65" s="13" customFormat="1">
      <c r="B147" s="154"/>
      <c r="D147" s="147" t="s">
        <v>191</v>
      </c>
      <c r="E147" s="155" t="s">
        <v>1</v>
      </c>
      <c r="F147" s="156" t="s">
        <v>193</v>
      </c>
      <c r="H147" s="157">
        <v>46.6</v>
      </c>
      <c r="I147" s="158"/>
      <c r="L147" s="154"/>
      <c r="M147" s="159"/>
      <c r="T147" s="160"/>
      <c r="AT147" s="155" t="s">
        <v>191</v>
      </c>
      <c r="AU147" s="155" t="s">
        <v>82</v>
      </c>
      <c r="AV147" s="13" t="s">
        <v>189</v>
      </c>
      <c r="AW147" s="13" t="s">
        <v>29</v>
      </c>
      <c r="AX147" s="13" t="s">
        <v>80</v>
      </c>
      <c r="AY147" s="155" t="s">
        <v>181</v>
      </c>
    </row>
    <row r="148" spans="2:65" s="1" customFormat="1" ht="24.2" customHeight="1">
      <c r="B148" s="132"/>
      <c r="C148" s="133" t="s">
        <v>197</v>
      </c>
      <c r="D148" s="133" t="s">
        <v>184</v>
      </c>
      <c r="E148" s="134" t="s">
        <v>194</v>
      </c>
      <c r="F148" s="135" t="s">
        <v>195</v>
      </c>
      <c r="G148" s="136" t="s">
        <v>187</v>
      </c>
      <c r="H148" s="137">
        <v>46.6</v>
      </c>
      <c r="I148" s="138"/>
      <c r="J148" s="139">
        <f>ROUND(I148*H148,2)</f>
        <v>0</v>
      </c>
      <c r="K148" s="135" t="s">
        <v>188</v>
      </c>
      <c r="L148" s="32"/>
      <c r="M148" s="140" t="s">
        <v>1</v>
      </c>
      <c r="N148" s="141" t="s">
        <v>37</v>
      </c>
      <c r="P148" s="142">
        <f>O148*H148</f>
        <v>0</v>
      </c>
      <c r="Q148" s="142">
        <v>4.3800000000000002E-3</v>
      </c>
      <c r="R148" s="142">
        <f>Q148*H148</f>
        <v>0.20410800000000001</v>
      </c>
      <c r="S148" s="142">
        <v>0</v>
      </c>
      <c r="T148" s="143">
        <f>S148*H148</f>
        <v>0</v>
      </c>
      <c r="AR148" s="144" t="s">
        <v>189</v>
      </c>
      <c r="AT148" s="144" t="s">
        <v>184</v>
      </c>
      <c r="AU148" s="144" t="s">
        <v>82</v>
      </c>
      <c r="AY148" s="17" t="s">
        <v>181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80</v>
      </c>
      <c r="BK148" s="145">
        <f>ROUND(I148*H148,2)</f>
        <v>0</v>
      </c>
      <c r="BL148" s="17" t="s">
        <v>189</v>
      </c>
      <c r="BM148" s="144" t="s">
        <v>639</v>
      </c>
    </row>
    <row r="149" spans="2:65" s="1" customFormat="1" ht="24.2" customHeight="1">
      <c r="B149" s="132"/>
      <c r="C149" s="133" t="s">
        <v>189</v>
      </c>
      <c r="D149" s="133" t="s">
        <v>184</v>
      </c>
      <c r="E149" s="134" t="s">
        <v>198</v>
      </c>
      <c r="F149" s="135" t="s">
        <v>199</v>
      </c>
      <c r="G149" s="136" t="s">
        <v>187</v>
      </c>
      <c r="H149" s="137">
        <v>46.6</v>
      </c>
      <c r="I149" s="138"/>
      <c r="J149" s="139">
        <f>ROUND(I149*H149,2)</f>
        <v>0</v>
      </c>
      <c r="K149" s="135" t="s">
        <v>188</v>
      </c>
      <c r="L149" s="32"/>
      <c r="M149" s="140" t="s">
        <v>1</v>
      </c>
      <c r="N149" s="141" t="s">
        <v>37</v>
      </c>
      <c r="P149" s="142">
        <f>O149*H149</f>
        <v>0</v>
      </c>
      <c r="Q149" s="142">
        <v>3.0000000000000001E-3</v>
      </c>
      <c r="R149" s="142">
        <f>Q149*H149</f>
        <v>0.13980000000000001</v>
      </c>
      <c r="S149" s="142">
        <v>0</v>
      </c>
      <c r="T149" s="143">
        <f>S149*H149</f>
        <v>0</v>
      </c>
      <c r="AR149" s="144" t="s">
        <v>189</v>
      </c>
      <c r="AT149" s="144" t="s">
        <v>184</v>
      </c>
      <c r="AU149" s="144" t="s">
        <v>82</v>
      </c>
      <c r="AY149" s="17" t="s">
        <v>181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80</v>
      </c>
      <c r="BK149" s="145">
        <f>ROUND(I149*H149,2)</f>
        <v>0</v>
      </c>
      <c r="BL149" s="17" t="s">
        <v>189</v>
      </c>
      <c r="BM149" s="144" t="s">
        <v>640</v>
      </c>
    </row>
    <row r="150" spans="2:65" s="12" customFormat="1">
      <c r="B150" s="146"/>
      <c r="D150" s="147" t="s">
        <v>191</v>
      </c>
      <c r="E150" s="148" t="s">
        <v>1</v>
      </c>
      <c r="F150" s="149" t="s">
        <v>779</v>
      </c>
      <c r="H150" s="150">
        <v>46.6</v>
      </c>
      <c r="I150" s="151"/>
      <c r="L150" s="146"/>
      <c r="M150" s="152"/>
      <c r="T150" s="153"/>
      <c r="AT150" s="148" t="s">
        <v>191</v>
      </c>
      <c r="AU150" s="148" t="s">
        <v>82</v>
      </c>
      <c r="AV150" s="12" t="s">
        <v>82</v>
      </c>
      <c r="AW150" s="12" t="s">
        <v>29</v>
      </c>
      <c r="AX150" s="12" t="s">
        <v>72</v>
      </c>
      <c r="AY150" s="148" t="s">
        <v>181</v>
      </c>
    </row>
    <row r="151" spans="2:65" s="14" customFormat="1">
      <c r="B151" s="164"/>
      <c r="D151" s="147" t="s">
        <v>191</v>
      </c>
      <c r="E151" s="165" t="s">
        <v>1</v>
      </c>
      <c r="F151" s="166" t="s">
        <v>735</v>
      </c>
      <c r="H151" s="165" t="s">
        <v>1</v>
      </c>
      <c r="I151" s="167"/>
      <c r="L151" s="164"/>
      <c r="M151" s="168"/>
      <c r="T151" s="169"/>
      <c r="AT151" s="165" t="s">
        <v>191</v>
      </c>
      <c r="AU151" s="165" t="s">
        <v>82</v>
      </c>
      <c r="AV151" s="14" t="s">
        <v>80</v>
      </c>
      <c r="AW151" s="14" t="s">
        <v>29</v>
      </c>
      <c r="AX151" s="14" t="s">
        <v>72</v>
      </c>
      <c r="AY151" s="165" t="s">
        <v>181</v>
      </c>
    </row>
    <row r="152" spans="2:65" s="12" customFormat="1">
      <c r="B152" s="146"/>
      <c r="D152" s="147" t="s">
        <v>191</v>
      </c>
      <c r="E152" s="148" t="s">
        <v>1</v>
      </c>
      <c r="F152" s="149" t="s">
        <v>72</v>
      </c>
      <c r="H152" s="150">
        <v>0</v>
      </c>
      <c r="I152" s="151"/>
      <c r="L152" s="146"/>
      <c r="M152" s="152"/>
      <c r="T152" s="153"/>
      <c r="AT152" s="148" t="s">
        <v>191</v>
      </c>
      <c r="AU152" s="148" t="s">
        <v>82</v>
      </c>
      <c r="AV152" s="12" t="s">
        <v>82</v>
      </c>
      <c r="AW152" s="12" t="s">
        <v>29</v>
      </c>
      <c r="AX152" s="12" t="s">
        <v>72</v>
      </c>
      <c r="AY152" s="148" t="s">
        <v>181</v>
      </c>
    </row>
    <row r="153" spans="2:65" s="13" customFormat="1">
      <c r="B153" s="154"/>
      <c r="D153" s="147" t="s">
        <v>191</v>
      </c>
      <c r="E153" s="155" t="s">
        <v>1</v>
      </c>
      <c r="F153" s="156" t="s">
        <v>193</v>
      </c>
      <c r="H153" s="157">
        <v>46.6</v>
      </c>
      <c r="I153" s="158"/>
      <c r="L153" s="154"/>
      <c r="M153" s="159"/>
      <c r="T153" s="160"/>
      <c r="AT153" s="155" t="s">
        <v>191</v>
      </c>
      <c r="AU153" s="155" t="s">
        <v>82</v>
      </c>
      <c r="AV153" s="13" t="s">
        <v>189</v>
      </c>
      <c r="AW153" s="13" t="s">
        <v>29</v>
      </c>
      <c r="AX153" s="13" t="s">
        <v>80</v>
      </c>
      <c r="AY153" s="155" t="s">
        <v>181</v>
      </c>
    </row>
    <row r="154" spans="2:65" s="1" customFormat="1" ht="16.5" customHeight="1">
      <c r="B154" s="132"/>
      <c r="C154" s="133" t="s">
        <v>206</v>
      </c>
      <c r="D154" s="133" t="s">
        <v>184</v>
      </c>
      <c r="E154" s="134" t="s">
        <v>201</v>
      </c>
      <c r="F154" s="135" t="s">
        <v>202</v>
      </c>
      <c r="G154" s="136" t="s">
        <v>187</v>
      </c>
      <c r="H154" s="137">
        <v>50</v>
      </c>
      <c r="I154" s="138"/>
      <c r="J154" s="139">
        <f>ROUND(I154*H154,2)</f>
        <v>0</v>
      </c>
      <c r="K154" s="135" t="s">
        <v>188</v>
      </c>
      <c r="L154" s="32"/>
      <c r="M154" s="140" t="s">
        <v>1</v>
      </c>
      <c r="N154" s="141" t="s">
        <v>37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189</v>
      </c>
      <c r="AT154" s="144" t="s">
        <v>184</v>
      </c>
      <c r="AU154" s="144" t="s">
        <v>82</v>
      </c>
      <c r="AY154" s="17" t="s">
        <v>181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80</v>
      </c>
      <c r="BK154" s="145">
        <f>ROUND(I154*H154,2)</f>
        <v>0</v>
      </c>
      <c r="BL154" s="17" t="s">
        <v>189</v>
      </c>
      <c r="BM154" s="144" t="s">
        <v>642</v>
      </c>
    </row>
    <row r="155" spans="2:65" s="1" customFormat="1" ht="19.5">
      <c r="B155" s="32"/>
      <c r="D155" s="147" t="s">
        <v>204</v>
      </c>
      <c r="F155" s="161" t="s">
        <v>205</v>
      </c>
      <c r="I155" s="162"/>
      <c r="L155" s="32"/>
      <c r="M155" s="163"/>
      <c r="T155" s="56"/>
      <c r="AT155" s="17" t="s">
        <v>204</v>
      </c>
      <c r="AU155" s="17" t="s">
        <v>82</v>
      </c>
    </row>
    <row r="156" spans="2:65" s="1" customFormat="1" ht="24.2" customHeight="1">
      <c r="B156" s="132"/>
      <c r="C156" s="133" t="s">
        <v>182</v>
      </c>
      <c r="D156" s="133" t="s">
        <v>184</v>
      </c>
      <c r="E156" s="134" t="s">
        <v>207</v>
      </c>
      <c r="F156" s="135" t="s">
        <v>208</v>
      </c>
      <c r="G156" s="136" t="s">
        <v>187</v>
      </c>
      <c r="H156" s="137">
        <v>50</v>
      </c>
      <c r="I156" s="138"/>
      <c r="J156" s="139">
        <f>ROUND(I156*H156,2)</f>
        <v>0</v>
      </c>
      <c r="K156" s="135" t="s">
        <v>188</v>
      </c>
      <c r="L156" s="32"/>
      <c r="M156" s="140" t="s">
        <v>1</v>
      </c>
      <c r="N156" s="141" t="s">
        <v>37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189</v>
      </c>
      <c r="AT156" s="144" t="s">
        <v>184</v>
      </c>
      <c r="AU156" s="144" t="s">
        <v>82</v>
      </c>
      <c r="AY156" s="17" t="s">
        <v>181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80</v>
      </c>
      <c r="BK156" s="145">
        <f>ROUND(I156*H156,2)</f>
        <v>0</v>
      </c>
      <c r="BL156" s="17" t="s">
        <v>189</v>
      </c>
      <c r="BM156" s="144" t="s">
        <v>643</v>
      </c>
    </row>
    <row r="157" spans="2:65" s="1" customFormat="1" ht="19.5">
      <c r="B157" s="32"/>
      <c r="D157" s="147" t="s">
        <v>204</v>
      </c>
      <c r="F157" s="161" t="s">
        <v>205</v>
      </c>
      <c r="I157" s="162"/>
      <c r="L157" s="32"/>
      <c r="M157" s="163"/>
      <c r="T157" s="56"/>
      <c r="AT157" s="17" t="s">
        <v>204</v>
      </c>
      <c r="AU157" s="17" t="s">
        <v>82</v>
      </c>
    </row>
    <row r="158" spans="2:65" s="1" customFormat="1" ht="24.2" customHeight="1">
      <c r="B158" s="132"/>
      <c r="C158" s="133" t="s">
        <v>215</v>
      </c>
      <c r="D158" s="133" t="s">
        <v>184</v>
      </c>
      <c r="E158" s="134" t="s">
        <v>210</v>
      </c>
      <c r="F158" s="135" t="s">
        <v>211</v>
      </c>
      <c r="G158" s="136" t="s">
        <v>187</v>
      </c>
      <c r="H158" s="137">
        <v>5</v>
      </c>
      <c r="I158" s="138"/>
      <c r="J158" s="139">
        <f>ROUND(I158*H158,2)</f>
        <v>0</v>
      </c>
      <c r="K158" s="135" t="s">
        <v>188</v>
      </c>
      <c r="L158" s="32"/>
      <c r="M158" s="140" t="s">
        <v>1</v>
      </c>
      <c r="N158" s="141" t="s">
        <v>37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189</v>
      </c>
      <c r="AT158" s="144" t="s">
        <v>184</v>
      </c>
      <c r="AU158" s="144" t="s">
        <v>82</v>
      </c>
      <c r="AY158" s="17" t="s">
        <v>181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80</v>
      </c>
      <c r="BK158" s="145">
        <f>ROUND(I158*H158,2)</f>
        <v>0</v>
      </c>
      <c r="BL158" s="17" t="s">
        <v>189</v>
      </c>
      <c r="BM158" s="144" t="s">
        <v>644</v>
      </c>
    </row>
    <row r="159" spans="2:65" s="1" customFormat="1" ht="19.5">
      <c r="B159" s="32"/>
      <c r="D159" s="147" t="s">
        <v>204</v>
      </c>
      <c r="F159" s="161" t="s">
        <v>205</v>
      </c>
      <c r="I159" s="162"/>
      <c r="L159" s="32"/>
      <c r="M159" s="163"/>
      <c r="T159" s="56"/>
      <c r="AT159" s="17" t="s">
        <v>204</v>
      </c>
      <c r="AU159" s="17" t="s">
        <v>82</v>
      </c>
    </row>
    <row r="160" spans="2:65" s="11" customFormat="1" ht="22.9" customHeight="1">
      <c r="B160" s="120"/>
      <c r="D160" s="121" t="s">
        <v>71</v>
      </c>
      <c r="E160" s="130" t="s">
        <v>213</v>
      </c>
      <c r="F160" s="130" t="s">
        <v>214</v>
      </c>
      <c r="I160" s="123"/>
      <c r="J160" s="131">
        <f>BK160</f>
        <v>0</v>
      </c>
      <c r="L160" s="120"/>
      <c r="M160" s="125"/>
      <c r="P160" s="126">
        <f>SUM(P161:P172)</f>
        <v>0</v>
      </c>
      <c r="R160" s="126">
        <f>SUM(R161:R172)</f>
        <v>3.9167999999999998E-3</v>
      </c>
      <c r="T160" s="127">
        <f>SUM(T161:T172)</f>
        <v>3.37168</v>
      </c>
      <c r="AR160" s="121" t="s">
        <v>80</v>
      </c>
      <c r="AT160" s="128" t="s">
        <v>71</v>
      </c>
      <c r="AU160" s="128" t="s">
        <v>80</v>
      </c>
      <c r="AY160" s="121" t="s">
        <v>181</v>
      </c>
      <c r="BK160" s="129">
        <f>SUM(BK161:BK172)</f>
        <v>0</v>
      </c>
    </row>
    <row r="161" spans="2:65" s="1" customFormat="1" ht="33" customHeight="1">
      <c r="B161" s="132"/>
      <c r="C161" s="133" t="s">
        <v>219</v>
      </c>
      <c r="D161" s="133" t="s">
        <v>184</v>
      </c>
      <c r="E161" s="134" t="s">
        <v>216</v>
      </c>
      <c r="F161" s="135" t="s">
        <v>217</v>
      </c>
      <c r="G161" s="136" t="s">
        <v>187</v>
      </c>
      <c r="H161" s="137">
        <v>23.04</v>
      </c>
      <c r="I161" s="138"/>
      <c r="J161" s="139">
        <f>ROUND(I161*H161,2)</f>
        <v>0</v>
      </c>
      <c r="K161" s="135" t="s">
        <v>188</v>
      </c>
      <c r="L161" s="32"/>
      <c r="M161" s="140" t="s">
        <v>1</v>
      </c>
      <c r="N161" s="141" t="s">
        <v>37</v>
      </c>
      <c r="P161" s="142">
        <f>O161*H161</f>
        <v>0</v>
      </c>
      <c r="Q161" s="142">
        <v>1.2999999999999999E-4</v>
      </c>
      <c r="R161" s="142">
        <f>Q161*H161</f>
        <v>2.9951999999999995E-3</v>
      </c>
      <c r="S161" s="142">
        <v>0</v>
      </c>
      <c r="T161" s="143">
        <f>S161*H161</f>
        <v>0</v>
      </c>
      <c r="AR161" s="144" t="s">
        <v>189</v>
      </c>
      <c r="AT161" s="144" t="s">
        <v>184</v>
      </c>
      <c r="AU161" s="144" t="s">
        <v>82</v>
      </c>
      <c r="AY161" s="17" t="s">
        <v>181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80</v>
      </c>
      <c r="BK161" s="145">
        <f>ROUND(I161*H161,2)</f>
        <v>0</v>
      </c>
      <c r="BL161" s="17" t="s">
        <v>189</v>
      </c>
      <c r="BM161" s="144" t="s">
        <v>645</v>
      </c>
    </row>
    <row r="162" spans="2:65" s="1" customFormat="1" ht="24.2" customHeight="1">
      <c r="B162" s="132"/>
      <c r="C162" s="133" t="s">
        <v>213</v>
      </c>
      <c r="D162" s="133" t="s">
        <v>184</v>
      </c>
      <c r="E162" s="134" t="s">
        <v>220</v>
      </c>
      <c r="F162" s="135" t="s">
        <v>221</v>
      </c>
      <c r="G162" s="136" t="s">
        <v>187</v>
      </c>
      <c r="H162" s="137">
        <v>23.04</v>
      </c>
      <c r="I162" s="138"/>
      <c r="J162" s="139">
        <f>ROUND(I162*H162,2)</f>
        <v>0</v>
      </c>
      <c r="K162" s="135" t="s">
        <v>188</v>
      </c>
      <c r="L162" s="32"/>
      <c r="M162" s="140" t="s">
        <v>1</v>
      </c>
      <c r="N162" s="141" t="s">
        <v>37</v>
      </c>
      <c r="P162" s="142">
        <f>O162*H162</f>
        <v>0</v>
      </c>
      <c r="Q162" s="142">
        <v>4.0000000000000003E-5</v>
      </c>
      <c r="R162" s="142">
        <f>Q162*H162</f>
        <v>9.2160000000000007E-4</v>
      </c>
      <c r="S162" s="142">
        <v>0</v>
      </c>
      <c r="T162" s="143">
        <f>S162*H162</f>
        <v>0</v>
      </c>
      <c r="AR162" s="144" t="s">
        <v>189</v>
      </c>
      <c r="AT162" s="144" t="s">
        <v>184</v>
      </c>
      <c r="AU162" s="144" t="s">
        <v>82</v>
      </c>
      <c r="AY162" s="17" t="s">
        <v>181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80</v>
      </c>
      <c r="BK162" s="145">
        <f>ROUND(I162*H162,2)</f>
        <v>0</v>
      </c>
      <c r="BL162" s="17" t="s">
        <v>189</v>
      </c>
      <c r="BM162" s="144" t="s">
        <v>646</v>
      </c>
    </row>
    <row r="163" spans="2:65" s="12" customFormat="1">
      <c r="B163" s="146"/>
      <c r="D163" s="147" t="s">
        <v>191</v>
      </c>
      <c r="E163" s="148" t="s">
        <v>1</v>
      </c>
      <c r="F163" s="149" t="s">
        <v>780</v>
      </c>
      <c r="H163" s="150">
        <v>23.04</v>
      </c>
      <c r="I163" s="151"/>
      <c r="L163" s="146"/>
      <c r="M163" s="152"/>
      <c r="T163" s="153"/>
      <c r="AT163" s="148" t="s">
        <v>191</v>
      </c>
      <c r="AU163" s="148" t="s">
        <v>82</v>
      </c>
      <c r="AV163" s="12" t="s">
        <v>82</v>
      </c>
      <c r="AW163" s="12" t="s">
        <v>29</v>
      </c>
      <c r="AX163" s="12" t="s">
        <v>72</v>
      </c>
      <c r="AY163" s="148" t="s">
        <v>181</v>
      </c>
    </row>
    <row r="164" spans="2:65" s="13" customFormat="1">
      <c r="B164" s="154"/>
      <c r="D164" s="147" t="s">
        <v>191</v>
      </c>
      <c r="E164" s="155" t="s">
        <v>1</v>
      </c>
      <c r="F164" s="156" t="s">
        <v>193</v>
      </c>
      <c r="H164" s="157">
        <v>23.04</v>
      </c>
      <c r="I164" s="158"/>
      <c r="L164" s="154"/>
      <c r="M164" s="159"/>
      <c r="T164" s="160"/>
      <c r="AT164" s="155" t="s">
        <v>191</v>
      </c>
      <c r="AU164" s="155" t="s">
        <v>82</v>
      </c>
      <c r="AV164" s="13" t="s">
        <v>189</v>
      </c>
      <c r="AW164" s="13" t="s">
        <v>29</v>
      </c>
      <c r="AX164" s="13" t="s">
        <v>80</v>
      </c>
      <c r="AY164" s="155" t="s">
        <v>181</v>
      </c>
    </row>
    <row r="165" spans="2:65" s="1" customFormat="1" ht="21.75" customHeight="1">
      <c r="B165" s="132"/>
      <c r="C165" s="133" t="s">
        <v>110</v>
      </c>
      <c r="D165" s="133" t="s">
        <v>184</v>
      </c>
      <c r="E165" s="134" t="s">
        <v>223</v>
      </c>
      <c r="F165" s="135" t="s">
        <v>224</v>
      </c>
      <c r="G165" s="136" t="s">
        <v>187</v>
      </c>
      <c r="H165" s="137">
        <v>1.6</v>
      </c>
      <c r="I165" s="138"/>
      <c r="J165" s="139">
        <f>ROUND(I165*H165,2)</f>
        <v>0</v>
      </c>
      <c r="K165" s="135" t="s">
        <v>648</v>
      </c>
      <c r="L165" s="32"/>
      <c r="M165" s="140" t="s">
        <v>1</v>
      </c>
      <c r="N165" s="141" t="s">
        <v>37</v>
      </c>
      <c r="P165" s="142">
        <f>O165*H165</f>
        <v>0</v>
      </c>
      <c r="Q165" s="142">
        <v>0</v>
      </c>
      <c r="R165" s="142">
        <f>Q165*H165</f>
        <v>0</v>
      </c>
      <c r="S165" s="142">
        <v>7.5999999999999998E-2</v>
      </c>
      <c r="T165" s="143">
        <f>S165*H165</f>
        <v>0.1216</v>
      </c>
      <c r="AR165" s="144" t="s">
        <v>189</v>
      </c>
      <c r="AT165" s="144" t="s">
        <v>184</v>
      </c>
      <c r="AU165" s="144" t="s">
        <v>82</v>
      </c>
      <c r="AY165" s="17" t="s">
        <v>181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80</v>
      </c>
      <c r="BK165" s="145">
        <f>ROUND(I165*H165,2)</f>
        <v>0</v>
      </c>
      <c r="BL165" s="17" t="s">
        <v>189</v>
      </c>
      <c r="BM165" s="144" t="s">
        <v>781</v>
      </c>
    </row>
    <row r="166" spans="2:65" s="12" customFormat="1">
      <c r="B166" s="146"/>
      <c r="D166" s="147" t="s">
        <v>191</v>
      </c>
      <c r="E166" s="148" t="s">
        <v>1</v>
      </c>
      <c r="F166" s="149" t="s">
        <v>226</v>
      </c>
      <c r="H166" s="150">
        <v>1.6</v>
      </c>
      <c r="I166" s="151"/>
      <c r="L166" s="146"/>
      <c r="M166" s="152"/>
      <c r="T166" s="153"/>
      <c r="AT166" s="148" t="s">
        <v>191</v>
      </c>
      <c r="AU166" s="148" t="s">
        <v>82</v>
      </c>
      <c r="AV166" s="12" t="s">
        <v>82</v>
      </c>
      <c r="AW166" s="12" t="s">
        <v>29</v>
      </c>
      <c r="AX166" s="12" t="s">
        <v>80</v>
      </c>
      <c r="AY166" s="148" t="s">
        <v>181</v>
      </c>
    </row>
    <row r="167" spans="2:65" s="1" customFormat="1" ht="33" customHeight="1">
      <c r="B167" s="132"/>
      <c r="C167" s="133" t="s">
        <v>113</v>
      </c>
      <c r="D167" s="133" t="s">
        <v>184</v>
      </c>
      <c r="E167" s="134" t="s">
        <v>227</v>
      </c>
      <c r="F167" s="135" t="s">
        <v>228</v>
      </c>
      <c r="G167" s="136" t="s">
        <v>187</v>
      </c>
      <c r="H167" s="137">
        <v>26.64</v>
      </c>
      <c r="I167" s="138"/>
      <c r="J167" s="139">
        <f>ROUND(I167*H167,2)</f>
        <v>0</v>
      </c>
      <c r="K167" s="135" t="s">
        <v>188</v>
      </c>
      <c r="L167" s="32"/>
      <c r="M167" s="140" t="s">
        <v>1</v>
      </c>
      <c r="N167" s="141" t="s">
        <v>37</v>
      </c>
      <c r="P167" s="142">
        <f>O167*H167</f>
        <v>0</v>
      </c>
      <c r="Q167" s="142">
        <v>0</v>
      </c>
      <c r="R167" s="142">
        <f>Q167*H167</f>
        <v>0</v>
      </c>
      <c r="S167" s="142">
        <v>0.122</v>
      </c>
      <c r="T167" s="143">
        <f>S167*H167</f>
        <v>3.2500800000000001</v>
      </c>
      <c r="AR167" s="144" t="s">
        <v>189</v>
      </c>
      <c r="AT167" s="144" t="s">
        <v>184</v>
      </c>
      <c r="AU167" s="144" t="s">
        <v>82</v>
      </c>
      <c r="AY167" s="17" t="s">
        <v>181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80</v>
      </c>
      <c r="BK167" s="145">
        <f>ROUND(I167*H167,2)</f>
        <v>0</v>
      </c>
      <c r="BL167" s="17" t="s">
        <v>189</v>
      </c>
      <c r="BM167" s="144" t="s">
        <v>650</v>
      </c>
    </row>
    <row r="168" spans="2:65" s="14" customFormat="1">
      <c r="B168" s="164"/>
      <c r="D168" s="147" t="s">
        <v>191</v>
      </c>
      <c r="E168" s="165" t="s">
        <v>1</v>
      </c>
      <c r="F168" s="166" t="s">
        <v>230</v>
      </c>
      <c r="H168" s="165" t="s">
        <v>1</v>
      </c>
      <c r="I168" s="167"/>
      <c r="L168" s="164"/>
      <c r="M168" s="168"/>
      <c r="T168" s="169"/>
      <c r="AT168" s="165" t="s">
        <v>191</v>
      </c>
      <c r="AU168" s="165" t="s">
        <v>82</v>
      </c>
      <c r="AV168" s="14" t="s">
        <v>80</v>
      </c>
      <c r="AW168" s="14" t="s">
        <v>29</v>
      </c>
      <c r="AX168" s="14" t="s">
        <v>72</v>
      </c>
      <c r="AY168" s="165" t="s">
        <v>181</v>
      </c>
    </row>
    <row r="169" spans="2:65" s="12" customFormat="1">
      <c r="B169" s="146"/>
      <c r="D169" s="147" t="s">
        <v>191</v>
      </c>
      <c r="E169" s="148" t="s">
        <v>1</v>
      </c>
      <c r="F169" s="149" t="s">
        <v>782</v>
      </c>
      <c r="H169" s="150">
        <v>14.76</v>
      </c>
      <c r="I169" s="151"/>
      <c r="L169" s="146"/>
      <c r="M169" s="152"/>
      <c r="T169" s="153"/>
      <c r="AT169" s="148" t="s">
        <v>191</v>
      </c>
      <c r="AU169" s="148" t="s">
        <v>82</v>
      </c>
      <c r="AV169" s="12" t="s">
        <v>82</v>
      </c>
      <c r="AW169" s="12" t="s">
        <v>29</v>
      </c>
      <c r="AX169" s="12" t="s">
        <v>72</v>
      </c>
      <c r="AY169" s="148" t="s">
        <v>181</v>
      </c>
    </row>
    <row r="170" spans="2:65" s="14" customFormat="1">
      <c r="B170" s="164"/>
      <c r="D170" s="147" t="s">
        <v>191</v>
      </c>
      <c r="E170" s="165" t="s">
        <v>1</v>
      </c>
      <c r="F170" s="166" t="s">
        <v>652</v>
      </c>
      <c r="H170" s="165" t="s">
        <v>1</v>
      </c>
      <c r="I170" s="167"/>
      <c r="L170" s="164"/>
      <c r="M170" s="168"/>
      <c r="T170" s="169"/>
      <c r="AT170" s="165" t="s">
        <v>191</v>
      </c>
      <c r="AU170" s="165" t="s">
        <v>82</v>
      </c>
      <c r="AV170" s="14" t="s">
        <v>80</v>
      </c>
      <c r="AW170" s="14" t="s">
        <v>29</v>
      </c>
      <c r="AX170" s="14" t="s">
        <v>72</v>
      </c>
      <c r="AY170" s="165" t="s">
        <v>181</v>
      </c>
    </row>
    <row r="171" spans="2:65" s="12" customFormat="1">
      <c r="B171" s="146"/>
      <c r="D171" s="147" t="s">
        <v>191</v>
      </c>
      <c r="E171" s="148" t="s">
        <v>1</v>
      </c>
      <c r="F171" s="149" t="s">
        <v>783</v>
      </c>
      <c r="H171" s="150">
        <v>11.88</v>
      </c>
      <c r="I171" s="151"/>
      <c r="L171" s="146"/>
      <c r="M171" s="152"/>
      <c r="T171" s="153"/>
      <c r="AT171" s="148" t="s">
        <v>191</v>
      </c>
      <c r="AU171" s="148" t="s">
        <v>82</v>
      </c>
      <c r="AV171" s="12" t="s">
        <v>82</v>
      </c>
      <c r="AW171" s="12" t="s">
        <v>29</v>
      </c>
      <c r="AX171" s="12" t="s">
        <v>72</v>
      </c>
      <c r="AY171" s="148" t="s">
        <v>181</v>
      </c>
    </row>
    <row r="172" spans="2:65" s="13" customFormat="1">
      <c r="B172" s="154"/>
      <c r="D172" s="147" t="s">
        <v>191</v>
      </c>
      <c r="E172" s="155" t="s">
        <v>1</v>
      </c>
      <c r="F172" s="156" t="s">
        <v>193</v>
      </c>
      <c r="H172" s="157">
        <v>26.64</v>
      </c>
      <c r="I172" s="158"/>
      <c r="L172" s="154"/>
      <c r="M172" s="159"/>
      <c r="T172" s="160"/>
      <c r="AT172" s="155" t="s">
        <v>191</v>
      </c>
      <c r="AU172" s="155" t="s">
        <v>82</v>
      </c>
      <c r="AV172" s="13" t="s">
        <v>189</v>
      </c>
      <c r="AW172" s="13" t="s">
        <v>29</v>
      </c>
      <c r="AX172" s="13" t="s">
        <v>80</v>
      </c>
      <c r="AY172" s="155" t="s">
        <v>181</v>
      </c>
    </row>
    <row r="173" spans="2:65" s="11" customFormat="1" ht="22.9" customHeight="1">
      <c r="B173" s="120"/>
      <c r="D173" s="121" t="s">
        <v>71</v>
      </c>
      <c r="E173" s="130" t="s">
        <v>232</v>
      </c>
      <c r="F173" s="130" t="s">
        <v>233</v>
      </c>
      <c r="I173" s="123"/>
      <c r="J173" s="131">
        <f>BK173</f>
        <v>0</v>
      </c>
      <c r="L173" s="120"/>
      <c r="M173" s="125"/>
      <c r="P173" s="126">
        <f>SUM(P174:P181)</f>
        <v>0</v>
      </c>
      <c r="R173" s="126">
        <f>SUM(R174:R181)</f>
        <v>0</v>
      </c>
      <c r="T173" s="127">
        <f>SUM(T174:T181)</f>
        <v>0</v>
      </c>
      <c r="AR173" s="121" t="s">
        <v>80</v>
      </c>
      <c r="AT173" s="128" t="s">
        <v>71</v>
      </c>
      <c r="AU173" s="128" t="s">
        <v>80</v>
      </c>
      <c r="AY173" s="121" t="s">
        <v>181</v>
      </c>
      <c r="BK173" s="129">
        <f>SUM(BK174:BK181)</f>
        <v>0</v>
      </c>
    </row>
    <row r="174" spans="2:65" s="1" customFormat="1" ht="24.2" customHeight="1">
      <c r="B174" s="132"/>
      <c r="C174" s="133" t="s">
        <v>116</v>
      </c>
      <c r="D174" s="133" t="s">
        <v>184</v>
      </c>
      <c r="E174" s="134" t="s">
        <v>234</v>
      </c>
      <c r="F174" s="135" t="s">
        <v>235</v>
      </c>
      <c r="G174" s="136" t="s">
        <v>236</v>
      </c>
      <c r="H174" s="137">
        <v>3.8279999999999998</v>
      </c>
      <c r="I174" s="138"/>
      <c r="J174" s="139">
        <f>ROUND(I174*H174,2)</f>
        <v>0</v>
      </c>
      <c r="K174" s="135" t="s">
        <v>188</v>
      </c>
      <c r="L174" s="32"/>
      <c r="M174" s="140" t="s">
        <v>1</v>
      </c>
      <c r="N174" s="141" t="s">
        <v>37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189</v>
      </c>
      <c r="AT174" s="144" t="s">
        <v>184</v>
      </c>
      <c r="AU174" s="144" t="s">
        <v>82</v>
      </c>
      <c r="AY174" s="17" t="s">
        <v>181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80</v>
      </c>
      <c r="BK174" s="145">
        <f>ROUND(I174*H174,2)</f>
        <v>0</v>
      </c>
      <c r="BL174" s="17" t="s">
        <v>189</v>
      </c>
      <c r="BM174" s="144" t="s">
        <v>654</v>
      </c>
    </row>
    <row r="175" spans="2:65" s="1" customFormat="1" ht="21.75" customHeight="1">
      <c r="B175" s="132"/>
      <c r="C175" s="133" t="s">
        <v>119</v>
      </c>
      <c r="D175" s="133" t="s">
        <v>184</v>
      </c>
      <c r="E175" s="134" t="s">
        <v>238</v>
      </c>
      <c r="F175" s="135" t="s">
        <v>239</v>
      </c>
      <c r="G175" s="136" t="s">
        <v>240</v>
      </c>
      <c r="H175" s="137">
        <v>18</v>
      </c>
      <c r="I175" s="138"/>
      <c r="J175" s="139">
        <f>ROUND(I175*H175,2)</f>
        <v>0</v>
      </c>
      <c r="K175" s="135" t="s">
        <v>188</v>
      </c>
      <c r="L175" s="32"/>
      <c r="M175" s="140" t="s">
        <v>1</v>
      </c>
      <c r="N175" s="141" t="s">
        <v>37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189</v>
      </c>
      <c r="AT175" s="144" t="s">
        <v>184</v>
      </c>
      <c r="AU175" s="144" t="s">
        <v>82</v>
      </c>
      <c r="AY175" s="17" t="s">
        <v>181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80</v>
      </c>
      <c r="BK175" s="145">
        <f>ROUND(I175*H175,2)</f>
        <v>0</v>
      </c>
      <c r="BL175" s="17" t="s">
        <v>189</v>
      </c>
      <c r="BM175" s="144" t="s">
        <v>655</v>
      </c>
    </row>
    <row r="176" spans="2:65" s="1" customFormat="1" ht="24.2" customHeight="1">
      <c r="B176" s="132"/>
      <c r="C176" s="133" t="s">
        <v>122</v>
      </c>
      <c r="D176" s="133" t="s">
        <v>184</v>
      </c>
      <c r="E176" s="134" t="s">
        <v>242</v>
      </c>
      <c r="F176" s="135" t="s">
        <v>243</v>
      </c>
      <c r="G176" s="136" t="s">
        <v>240</v>
      </c>
      <c r="H176" s="137">
        <v>180</v>
      </c>
      <c r="I176" s="138"/>
      <c r="J176" s="139">
        <f>ROUND(I176*H176,2)</f>
        <v>0</v>
      </c>
      <c r="K176" s="135" t="s">
        <v>188</v>
      </c>
      <c r="L176" s="32"/>
      <c r="M176" s="140" t="s">
        <v>1</v>
      </c>
      <c r="N176" s="141" t="s">
        <v>37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189</v>
      </c>
      <c r="AT176" s="144" t="s">
        <v>184</v>
      </c>
      <c r="AU176" s="144" t="s">
        <v>82</v>
      </c>
      <c r="AY176" s="17" t="s">
        <v>181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80</v>
      </c>
      <c r="BK176" s="145">
        <f>ROUND(I176*H176,2)</f>
        <v>0</v>
      </c>
      <c r="BL176" s="17" t="s">
        <v>189</v>
      </c>
      <c r="BM176" s="144" t="s">
        <v>656</v>
      </c>
    </row>
    <row r="177" spans="2:65" s="12" customFormat="1">
      <c r="B177" s="146"/>
      <c r="D177" s="147" t="s">
        <v>191</v>
      </c>
      <c r="E177" s="148" t="s">
        <v>1</v>
      </c>
      <c r="F177" s="149" t="s">
        <v>245</v>
      </c>
      <c r="H177" s="150">
        <v>180</v>
      </c>
      <c r="I177" s="151"/>
      <c r="L177" s="146"/>
      <c r="M177" s="152"/>
      <c r="T177" s="153"/>
      <c r="AT177" s="148" t="s">
        <v>191</v>
      </c>
      <c r="AU177" s="148" t="s">
        <v>82</v>
      </c>
      <c r="AV177" s="12" t="s">
        <v>82</v>
      </c>
      <c r="AW177" s="12" t="s">
        <v>29</v>
      </c>
      <c r="AX177" s="12" t="s">
        <v>80</v>
      </c>
      <c r="AY177" s="148" t="s">
        <v>181</v>
      </c>
    </row>
    <row r="178" spans="2:65" s="1" customFormat="1" ht="24.2" customHeight="1">
      <c r="B178" s="132"/>
      <c r="C178" s="133" t="s">
        <v>8</v>
      </c>
      <c r="D178" s="133" t="s">
        <v>184</v>
      </c>
      <c r="E178" s="134" t="s">
        <v>246</v>
      </c>
      <c r="F178" s="135" t="s">
        <v>247</v>
      </c>
      <c r="G178" s="136" t="s">
        <v>236</v>
      </c>
      <c r="H178" s="137">
        <v>3.8279999999999998</v>
      </c>
      <c r="I178" s="138"/>
      <c r="J178" s="139">
        <f>ROUND(I178*H178,2)</f>
        <v>0</v>
      </c>
      <c r="K178" s="135" t="s">
        <v>188</v>
      </c>
      <c r="L178" s="32"/>
      <c r="M178" s="140" t="s">
        <v>1</v>
      </c>
      <c r="N178" s="141" t="s">
        <v>37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189</v>
      </c>
      <c r="AT178" s="144" t="s">
        <v>184</v>
      </c>
      <c r="AU178" s="144" t="s">
        <v>82</v>
      </c>
      <c r="AY178" s="17" t="s">
        <v>181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189</v>
      </c>
      <c r="BM178" s="144" t="s">
        <v>657</v>
      </c>
    </row>
    <row r="179" spans="2:65" s="1" customFormat="1" ht="24.2" customHeight="1">
      <c r="B179" s="132"/>
      <c r="C179" s="133" t="s">
        <v>127</v>
      </c>
      <c r="D179" s="133" t="s">
        <v>184</v>
      </c>
      <c r="E179" s="134" t="s">
        <v>249</v>
      </c>
      <c r="F179" s="135" t="s">
        <v>250</v>
      </c>
      <c r="G179" s="136" t="s">
        <v>236</v>
      </c>
      <c r="H179" s="137">
        <v>72.731999999999999</v>
      </c>
      <c r="I179" s="138"/>
      <c r="J179" s="139">
        <f>ROUND(I179*H179,2)</f>
        <v>0</v>
      </c>
      <c r="K179" s="135" t="s">
        <v>188</v>
      </c>
      <c r="L179" s="32"/>
      <c r="M179" s="140" t="s">
        <v>1</v>
      </c>
      <c r="N179" s="141" t="s">
        <v>37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189</v>
      </c>
      <c r="AT179" s="144" t="s">
        <v>184</v>
      </c>
      <c r="AU179" s="144" t="s">
        <v>82</v>
      </c>
      <c r="AY179" s="17" t="s">
        <v>181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80</v>
      </c>
      <c r="BK179" s="145">
        <f>ROUND(I179*H179,2)</f>
        <v>0</v>
      </c>
      <c r="BL179" s="17" t="s">
        <v>189</v>
      </c>
      <c r="BM179" s="144" t="s">
        <v>658</v>
      </c>
    </row>
    <row r="180" spans="2:65" s="12" customFormat="1">
      <c r="B180" s="146"/>
      <c r="D180" s="147" t="s">
        <v>191</v>
      </c>
      <c r="F180" s="149" t="s">
        <v>784</v>
      </c>
      <c r="H180" s="150">
        <v>72.731999999999999</v>
      </c>
      <c r="I180" s="151"/>
      <c r="L180" s="146"/>
      <c r="M180" s="152"/>
      <c r="T180" s="153"/>
      <c r="AT180" s="148" t="s">
        <v>191</v>
      </c>
      <c r="AU180" s="148" t="s">
        <v>82</v>
      </c>
      <c r="AV180" s="12" t="s">
        <v>82</v>
      </c>
      <c r="AW180" s="12" t="s">
        <v>3</v>
      </c>
      <c r="AX180" s="12" t="s">
        <v>80</v>
      </c>
      <c r="AY180" s="148" t="s">
        <v>181</v>
      </c>
    </row>
    <row r="181" spans="2:65" s="1" customFormat="1" ht="33" customHeight="1">
      <c r="B181" s="132"/>
      <c r="C181" s="133" t="s">
        <v>130</v>
      </c>
      <c r="D181" s="133" t="s">
        <v>184</v>
      </c>
      <c r="E181" s="134" t="s">
        <v>253</v>
      </c>
      <c r="F181" s="135" t="s">
        <v>254</v>
      </c>
      <c r="G181" s="136" t="s">
        <v>236</v>
      </c>
      <c r="H181" s="137">
        <v>3.8279999999999998</v>
      </c>
      <c r="I181" s="138"/>
      <c r="J181" s="139">
        <f>ROUND(I181*H181,2)</f>
        <v>0</v>
      </c>
      <c r="K181" s="135" t="s">
        <v>188</v>
      </c>
      <c r="L181" s="32"/>
      <c r="M181" s="140" t="s">
        <v>1</v>
      </c>
      <c r="N181" s="141" t="s">
        <v>37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189</v>
      </c>
      <c r="AT181" s="144" t="s">
        <v>184</v>
      </c>
      <c r="AU181" s="144" t="s">
        <v>82</v>
      </c>
      <c r="AY181" s="17" t="s">
        <v>181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80</v>
      </c>
      <c r="BK181" s="145">
        <f>ROUND(I181*H181,2)</f>
        <v>0</v>
      </c>
      <c r="BL181" s="17" t="s">
        <v>189</v>
      </c>
      <c r="BM181" s="144" t="s">
        <v>660</v>
      </c>
    </row>
    <row r="182" spans="2:65" s="11" customFormat="1" ht="22.9" customHeight="1">
      <c r="B182" s="120"/>
      <c r="D182" s="121" t="s">
        <v>71</v>
      </c>
      <c r="E182" s="130" t="s">
        <v>256</v>
      </c>
      <c r="F182" s="130" t="s">
        <v>257</v>
      </c>
      <c r="I182" s="123"/>
      <c r="J182" s="131">
        <f>BK182</f>
        <v>0</v>
      </c>
      <c r="L182" s="120"/>
      <c r="M182" s="125"/>
      <c r="P182" s="126">
        <f>P183</f>
        <v>0</v>
      </c>
      <c r="R182" s="126">
        <f>R183</f>
        <v>0</v>
      </c>
      <c r="T182" s="127">
        <f>T183</f>
        <v>0</v>
      </c>
      <c r="AR182" s="121" t="s">
        <v>80</v>
      </c>
      <c r="AT182" s="128" t="s">
        <v>71</v>
      </c>
      <c r="AU182" s="128" t="s">
        <v>80</v>
      </c>
      <c r="AY182" s="121" t="s">
        <v>181</v>
      </c>
      <c r="BK182" s="129">
        <f>BK183</f>
        <v>0</v>
      </c>
    </row>
    <row r="183" spans="2:65" s="1" customFormat="1" ht="21.75" customHeight="1">
      <c r="B183" s="132"/>
      <c r="C183" s="133" t="s">
        <v>265</v>
      </c>
      <c r="D183" s="133" t="s">
        <v>184</v>
      </c>
      <c r="E183" s="134" t="s">
        <v>258</v>
      </c>
      <c r="F183" s="135" t="s">
        <v>259</v>
      </c>
      <c r="G183" s="136" t="s">
        <v>236</v>
      </c>
      <c r="H183" s="137">
        <v>0.441</v>
      </c>
      <c r="I183" s="138"/>
      <c r="J183" s="139">
        <f>ROUND(I183*H183,2)</f>
        <v>0</v>
      </c>
      <c r="K183" s="135" t="s">
        <v>188</v>
      </c>
      <c r="L183" s="32"/>
      <c r="M183" s="140" t="s">
        <v>1</v>
      </c>
      <c r="N183" s="141" t="s">
        <v>37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189</v>
      </c>
      <c r="AT183" s="144" t="s">
        <v>184</v>
      </c>
      <c r="AU183" s="144" t="s">
        <v>82</v>
      </c>
      <c r="AY183" s="17" t="s">
        <v>181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80</v>
      </c>
      <c r="BK183" s="145">
        <f>ROUND(I183*H183,2)</f>
        <v>0</v>
      </c>
      <c r="BL183" s="17" t="s">
        <v>189</v>
      </c>
      <c r="BM183" s="144" t="s">
        <v>661</v>
      </c>
    </row>
    <row r="184" spans="2:65" s="11" customFormat="1" ht="25.9" customHeight="1">
      <c r="B184" s="120"/>
      <c r="D184" s="121" t="s">
        <v>71</v>
      </c>
      <c r="E184" s="122" t="s">
        <v>261</v>
      </c>
      <c r="F184" s="122" t="s">
        <v>262</v>
      </c>
      <c r="I184" s="123"/>
      <c r="J184" s="124">
        <f>BK184</f>
        <v>0</v>
      </c>
      <c r="L184" s="120"/>
      <c r="M184" s="125"/>
      <c r="P184" s="126">
        <f>P185+P194+P197+P201+P205+P208+P210+P214+P230+P236+P241+P251+P264+P280+P300+P303</f>
        <v>0</v>
      </c>
      <c r="R184" s="126">
        <f>R185+R194+R197+R201+R205+R208+R210+R214+R230+R236+R241+R251+R264+R280+R300+R303</f>
        <v>2.5936413199999997</v>
      </c>
      <c r="T184" s="127">
        <f>T185+T194+T197+T201+T205+T208+T210+T214+T230+T236+T241+T251+T264+T280+T300+T303</f>
        <v>0.45647680000000007</v>
      </c>
      <c r="AR184" s="121" t="s">
        <v>82</v>
      </c>
      <c r="AT184" s="128" t="s">
        <v>71</v>
      </c>
      <c r="AU184" s="128" t="s">
        <v>72</v>
      </c>
      <c r="AY184" s="121" t="s">
        <v>181</v>
      </c>
      <c r="BK184" s="129">
        <f>BK185+BK194+BK197+BK201+BK205+BK208+BK210+BK214+BK230+BK236+BK241+BK251+BK264+BK280+BK300+BK303</f>
        <v>0</v>
      </c>
    </row>
    <row r="185" spans="2:65" s="11" customFormat="1" ht="22.9" customHeight="1">
      <c r="B185" s="120"/>
      <c r="D185" s="121" t="s">
        <v>71</v>
      </c>
      <c r="E185" s="130" t="s">
        <v>263</v>
      </c>
      <c r="F185" s="130" t="s">
        <v>264</v>
      </c>
      <c r="I185" s="123"/>
      <c r="J185" s="131">
        <f>BK185</f>
        <v>0</v>
      </c>
      <c r="L185" s="120"/>
      <c r="M185" s="125"/>
      <c r="P185" s="126">
        <f>SUM(P186:P193)</f>
        <v>0</v>
      </c>
      <c r="R185" s="126">
        <f>SUM(R186:R193)</f>
        <v>0.25757999999999998</v>
      </c>
      <c r="T185" s="127">
        <f>SUM(T186:T193)</f>
        <v>0</v>
      </c>
      <c r="AR185" s="121" t="s">
        <v>82</v>
      </c>
      <c r="AT185" s="128" t="s">
        <v>71</v>
      </c>
      <c r="AU185" s="128" t="s">
        <v>80</v>
      </c>
      <c r="AY185" s="121" t="s">
        <v>181</v>
      </c>
      <c r="BK185" s="129">
        <f>SUM(BK186:BK193)</f>
        <v>0</v>
      </c>
    </row>
    <row r="186" spans="2:65" s="1" customFormat="1" ht="24.2" customHeight="1">
      <c r="B186" s="132"/>
      <c r="C186" s="133" t="s">
        <v>271</v>
      </c>
      <c r="D186" s="133" t="s">
        <v>184</v>
      </c>
      <c r="E186" s="134" t="s">
        <v>266</v>
      </c>
      <c r="F186" s="135" t="s">
        <v>267</v>
      </c>
      <c r="G186" s="136" t="s">
        <v>187</v>
      </c>
      <c r="H186" s="137">
        <v>27</v>
      </c>
      <c r="I186" s="138"/>
      <c r="J186" s="139">
        <f>ROUND(I186*H186,2)</f>
        <v>0</v>
      </c>
      <c r="K186" s="135" t="s">
        <v>188</v>
      </c>
      <c r="L186" s="32"/>
      <c r="M186" s="140" t="s">
        <v>1</v>
      </c>
      <c r="N186" s="141" t="s">
        <v>37</v>
      </c>
      <c r="P186" s="142">
        <f>O186*H186</f>
        <v>0</v>
      </c>
      <c r="Q186" s="142">
        <v>2.9999999999999997E-4</v>
      </c>
      <c r="R186" s="142">
        <f>Q186*H186</f>
        <v>8.0999999999999996E-3</v>
      </c>
      <c r="S186" s="142">
        <v>0</v>
      </c>
      <c r="T186" s="143">
        <f>S186*H186</f>
        <v>0</v>
      </c>
      <c r="AR186" s="144" t="s">
        <v>127</v>
      </c>
      <c r="AT186" s="144" t="s">
        <v>184</v>
      </c>
      <c r="AU186" s="144" t="s">
        <v>82</v>
      </c>
      <c r="AY186" s="17" t="s">
        <v>181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80</v>
      </c>
      <c r="BK186" s="145">
        <f>ROUND(I186*H186,2)</f>
        <v>0</v>
      </c>
      <c r="BL186" s="17" t="s">
        <v>127</v>
      </c>
      <c r="BM186" s="144" t="s">
        <v>785</v>
      </c>
    </row>
    <row r="187" spans="2:65" s="1" customFormat="1" ht="24.2" customHeight="1">
      <c r="B187" s="132"/>
      <c r="C187" s="170" t="s">
        <v>278</v>
      </c>
      <c r="D187" s="170" t="s">
        <v>272</v>
      </c>
      <c r="E187" s="171" t="s">
        <v>273</v>
      </c>
      <c r="F187" s="172" t="s">
        <v>274</v>
      </c>
      <c r="G187" s="173" t="s">
        <v>187</v>
      </c>
      <c r="H187" s="174">
        <v>29.7</v>
      </c>
      <c r="I187" s="175"/>
      <c r="J187" s="176">
        <f>ROUND(I187*H187,2)</f>
        <v>0</v>
      </c>
      <c r="K187" s="172" t="s">
        <v>188</v>
      </c>
      <c r="L187" s="177"/>
      <c r="M187" s="178" t="s">
        <v>1</v>
      </c>
      <c r="N187" s="179" t="s">
        <v>37</v>
      </c>
      <c r="P187" s="142">
        <f>O187*H187</f>
        <v>0</v>
      </c>
      <c r="Q187" s="142">
        <v>4.1999999999999997E-3</v>
      </c>
      <c r="R187" s="142">
        <f>Q187*H187</f>
        <v>0.12473999999999999</v>
      </c>
      <c r="S187" s="142">
        <v>0</v>
      </c>
      <c r="T187" s="143">
        <f>S187*H187</f>
        <v>0</v>
      </c>
      <c r="AR187" s="144" t="s">
        <v>275</v>
      </c>
      <c r="AT187" s="144" t="s">
        <v>272</v>
      </c>
      <c r="AU187" s="144" t="s">
        <v>82</v>
      </c>
      <c r="AY187" s="17" t="s">
        <v>181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80</v>
      </c>
      <c r="BK187" s="145">
        <f>ROUND(I187*H187,2)</f>
        <v>0</v>
      </c>
      <c r="BL187" s="17" t="s">
        <v>127</v>
      </c>
      <c r="BM187" s="144" t="s">
        <v>786</v>
      </c>
    </row>
    <row r="188" spans="2:65" s="12" customFormat="1">
      <c r="B188" s="146"/>
      <c r="D188" s="147" t="s">
        <v>191</v>
      </c>
      <c r="F188" s="149" t="s">
        <v>787</v>
      </c>
      <c r="H188" s="150">
        <v>29.7</v>
      </c>
      <c r="I188" s="151"/>
      <c r="L188" s="146"/>
      <c r="M188" s="152"/>
      <c r="T188" s="153"/>
      <c r="AT188" s="148" t="s">
        <v>191</v>
      </c>
      <c r="AU188" s="148" t="s">
        <v>82</v>
      </c>
      <c r="AV188" s="12" t="s">
        <v>82</v>
      </c>
      <c r="AW188" s="12" t="s">
        <v>3</v>
      </c>
      <c r="AX188" s="12" t="s">
        <v>80</v>
      </c>
      <c r="AY188" s="148" t="s">
        <v>181</v>
      </c>
    </row>
    <row r="189" spans="2:65" s="1" customFormat="1" ht="24.2" customHeight="1">
      <c r="B189" s="132"/>
      <c r="C189" s="133" t="s">
        <v>7</v>
      </c>
      <c r="D189" s="133" t="s">
        <v>184</v>
      </c>
      <c r="E189" s="134" t="s">
        <v>279</v>
      </c>
      <c r="F189" s="135" t="s">
        <v>280</v>
      </c>
      <c r="G189" s="136" t="s">
        <v>187</v>
      </c>
      <c r="H189" s="137">
        <v>27</v>
      </c>
      <c r="I189" s="138"/>
      <c r="J189" s="139">
        <f>ROUND(I189*H189,2)</f>
        <v>0</v>
      </c>
      <c r="K189" s="135" t="s">
        <v>188</v>
      </c>
      <c r="L189" s="32"/>
      <c r="M189" s="140" t="s">
        <v>1</v>
      </c>
      <c r="N189" s="141" t="s">
        <v>37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127</v>
      </c>
      <c r="AT189" s="144" t="s">
        <v>184</v>
      </c>
      <c r="AU189" s="144" t="s">
        <v>82</v>
      </c>
      <c r="AY189" s="17" t="s">
        <v>181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80</v>
      </c>
      <c r="BK189" s="145">
        <f>ROUND(I189*H189,2)</f>
        <v>0</v>
      </c>
      <c r="BL189" s="17" t="s">
        <v>127</v>
      </c>
      <c r="BM189" s="144" t="s">
        <v>788</v>
      </c>
    </row>
    <row r="190" spans="2:65" s="1" customFormat="1" ht="24.2" customHeight="1">
      <c r="B190" s="132"/>
      <c r="C190" s="170" t="s">
        <v>284</v>
      </c>
      <c r="D190" s="170" t="s">
        <v>272</v>
      </c>
      <c r="E190" s="171" t="s">
        <v>273</v>
      </c>
      <c r="F190" s="172" t="s">
        <v>274</v>
      </c>
      <c r="G190" s="173" t="s">
        <v>187</v>
      </c>
      <c r="H190" s="174">
        <v>29.7</v>
      </c>
      <c r="I190" s="175"/>
      <c r="J190" s="176">
        <f>ROUND(I190*H190,2)</f>
        <v>0</v>
      </c>
      <c r="K190" s="172" t="s">
        <v>188</v>
      </c>
      <c r="L190" s="177"/>
      <c r="M190" s="178" t="s">
        <v>1</v>
      </c>
      <c r="N190" s="179" t="s">
        <v>37</v>
      </c>
      <c r="P190" s="142">
        <f>O190*H190</f>
        <v>0</v>
      </c>
      <c r="Q190" s="142">
        <v>4.1999999999999997E-3</v>
      </c>
      <c r="R190" s="142">
        <f>Q190*H190</f>
        <v>0.12473999999999999</v>
      </c>
      <c r="S190" s="142">
        <v>0</v>
      </c>
      <c r="T190" s="143">
        <f>S190*H190</f>
        <v>0</v>
      </c>
      <c r="AR190" s="144" t="s">
        <v>275</v>
      </c>
      <c r="AT190" s="144" t="s">
        <v>272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789</v>
      </c>
    </row>
    <row r="191" spans="2:65" s="12" customFormat="1">
      <c r="B191" s="146"/>
      <c r="D191" s="147" t="s">
        <v>191</v>
      </c>
      <c r="F191" s="149" t="s">
        <v>787</v>
      </c>
      <c r="H191" s="150">
        <v>29.7</v>
      </c>
      <c r="I191" s="151"/>
      <c r="L191" s="146"/>
      <c r="M191" s="152"/>
      <c r="T191" s="153"/>
      <c r="AT191" s="148" t="s">
        <v>191</v>
      </c>
      <c r="AU191" s="148" t="s">
        <v>82</v>
      </c>
      <c r="AV191" s="12" t="s">
        <v>82</v>
      </c>
      <c r="AW191" s="12" t="s">
        <v>3</v>
      </c>
      <c r="AX191" s="12" t="s">
        <v>80</v>
      </c>
      <c r="AY191" s="148" t="s">
        <v>181</v>
      </c>
    </row>
    <row r="192" spans="2:65" s="1" customFormat="1" ht="24.2" customHeight="1">
      <c r="B192" s="132"/>
      <c r="C192" s="133" t="s">
        <v>288</v>
      </c>
      <c r="D192" s="133" t="s">
        <v>184</v>
      </c>
      <c r="E192" s="134" t="s">
        <v>285</v>
      </c>
      <c r="F192" s="135" t="s">
        <v>286</v>
      </c>
      <c r="G192" s="136" t="s">
        <v>236</v>
      </c>
      <c r="H192" s="137">
        <v>0.25800000000000001</v>
      </c>
      <c r="I192" s="138"/>
      <c r="J192" s="139">
        <f>ROUND(I192*H192,2)</f>
        <v>0</v>
      </c>
      <c r="K192" s="135" t="s">
        <v>188</v>
      </c>
      <c r="L192" s="32"/>
      <c r="M192" s="140" t="s">
        <v>1</v>
      </c>
      <c r="N192" s="141" t="s">
        <v>37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127</v>
      </c>
      <c r="AT192" s="144" t="s">
        <v>184</v>
      </c>
      <c r="AU192" s="144" t="s">
        <v>82</v>
      </c>
      <c r="AY192" s="17" t="s">
        <v>181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80</v>
      </c>
      <c r="BK192" s="145">
        <f>ROUND(I192*H192,2)</f>
        <v>0</v>
      </c>
      <c r="BL192" s="17" t="s">
        <v>127</v>
      </c>
      <c r="BM192" s="144" t="s">
        <v>790</v>
      </c>
    </row>
    <row r="193" spans="2:65" s="1" customFormat="1" ht="24.2" customHeight="1">
      <c r="B193" s="132"/>
      <c r="C193" s="133" t="s">
        <v>294</v>
      </c>
      <c r="D193" s="133" t="s">
        <v>184</v>
      </c>
      <c r="E193" s="134" t="s">
        <v>289</v>
      </c>
      <c r="F193" s="135" t="s">
        <v>290</v>
      </c>
      <c r="G193" s="136" t="s">
        <v>236</v>
      </c>
      <c r="H193" s="137">
        <v>0.25800000000000001</v>
      </c>
      <c r="I193" s="138"/>
      <c r="J193" s="139">
        <f>ROUND(I193*H193,2)</f>
        <v>0</v>
      </c>
      <c r="K193" s="135" t="s">
        <v>188</v>
      </c>
      <c r="L193" s="32"/>
      <c r="M193" s="140" t="s">
        <v>1</v>
      </c>
      <c r="N193" s="141" t="s">
        <v>37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127</v>
      </c>
      <c r="AT193" s="144" t="s">
        <v>184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791</v>
      </c>
    </row>
    <row r="194" spans="2:65" s="11" customFormat="1" ht="22.9" customHeight="1">
      <c r="B194" s="120"/>
      <c r="D194" s="121" t="s">
        <v>71</v>
      </c>
      <c r="E194" s="130" t="s">
        <v>292</v>
      </c>
      <c r="F194" s="130" t="s">
        <v>293</v>
      </c>
      <c r="I194" s="123"/>
      <c r="J194" s="131">
        <f>BK194</f>
        <v>0</v>
      </c>
      <c r="L194" s="120"/>
      <c r="M194" s="125"/>
      <c r="P194" s="126">
        <f>SUM(P195:P196)</f>
        <v>0</v>
      </c>
      <c r="R194" s="126">
        <f>SUM(R195:R196)</f>
        <v>1.8169999999999999E-2</v>
      </c>
      <c r="T194" s="127">
        <f>SUM(T195:T196)</f>
        <v>0</v>
      </c>
      <c r="AR194" s="121" t="s">
        <v>82</v>
      </c>
      <c r="AT194" s="128" t="s">
        <v>71</v>
      </c>
      <c r="AU194" s="128" t="s">
        <v>80</v>
      </c>
      <c r="AY194" s="121" t="s">
        <v>181</v>
      </c>
      <c r="BK194" s="129">
        <f>SUM(BK195:BK196)</f>
        <v>0</v>
      </c>
    </row>
    <row r="195" spans="2:65" s="1" customFormat="1" ht="24.2" customHeight="1">
      <c r="B195" s="132"/>
      <c r="C195" s="133" t="s">
        <v>302</v>
      </c>
      <c r="D195" s="133" t="s">
        <v>184</v>
      </c>
      <c r="E195" s="134" t="s">
        <v>295</v>
      </c>
      <c r="F195" s="135" t="s">
        <v>296</v>
      </c>
      <c r="G195" s="136" t="s">
        <v>297</v>
      </c>
      <c r="H195" s="137">
        <v>1</v>
      </c>
      <c r="I195" s="138"/>
      <c r="J195" s="139">
        <f>ROUND(I195*H195,2)</f>
        <v>0</v>
      </c>
      <c r="K195" s="135" t="s">
        <v>1</v>
      </c>
      <c r="L195" s="32"/>
      <c r="M195" s="140" t="s">
        <v>1</v>
      </c>
      <c r="N195" s="141" t="s">
        <v>37</v>
      </c>
      <c r="P195" s="142">
        <f>O195*H195</f>
        <v>0</v>
      </c>
      <c r="Q195" s="142">
        <v>1.8169999999999999E-2</v>
      </c>
      <c r="R195" s="142">
        <f>Q195*H195</f>
        <v>1.8169999999999999E-2</v>
      </c>
      <c r="S195" s="142">
        <v>0</v>
      </c>
      <c r="T195" s="143">
        <f>S195*H195</f>
        <v>0</v>
      </c>
      <c r="AR195" s="144" t="s">
        <v>127</v>
      </c>
      <c r="AT195" s="144" t="s">
        <v>184</v>
      </c>
      <c r="AU195" s="144" t="s">
        <v>82</v>
      </c>
      <c r="AY195" s="17" t="s">
        <v>181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80</v>
      </c>
      <c r="BK195" s="145">
        <f>ROUND(I195*H195,2)</f>
        <v>0</v>
      </c>
      <c r="BL195" s="17" t="s">
        <v>127</v>
      </c>
      <c r="BM195" s="144" t="s">
        <v>792</v>
      </c>
    </row>
    <row r="196" spans="2:65" s="1" customFormat="1" ht="48.75">
      <c r="B196" s="32"/>
      <c r="D196" s="147" t="s">
        <v>204</v>
      </c>
      <c r="F196" s="161" t="s">
        <v>793</v>
      </c>
      <c r="I196" s="162"/>
      <c r="L196" s="32"/>
      <c r="M196" s="163"/>
      <c r="T196" s="56"/>
      <c r="AT196" s="17" t="s">
        <v>204</v>
      </c>
      <c r="AU196" s="17" t="s">
        <v>82</v>
      </c>
    </row>
    <row r="197" spans="2:65" s="11" customFormat="1" ht="22.9" customHeight="1">
      <c r="B197" s="120"/>
      <c r="D197" s="121" t="s">
        <v>71</v>
      </c>
      <c r="E197" s="130" t="s">
        <v>300</v>
      </c>
      <c r="F197" s="130" t="s">
        <v>301</v>
      </c>
      <c r="I197" s="123"/>
      <c r="J197" s="131">
        <f>BK197</f>
        <v>0</v>
      </c>
      <c r="L197" s="120"/>
      <c r="M197" s="125"/>
      <c r="P197" s="126">
        <f>SUM(P198:P200)</f>
        <v>0</v>
      </c>
      <c r="R197" s="126">
        <f>SUM(R198:R200)</f>
        <v>0</v>
      </c>
      <c r="T197" s="127">
        <f>SUM(T198:T200)</f>
        <v>0</v>
      </c>
      <c r="AR197" s="121" t="s">
        <v>82</v>
      </c>
      <c r="AT197" s="128" t="s">
        <v>71</v>
      </c>
      <c r="AU197" s="128" t="s">
        <v>80</v>
      </c>
      <c r="AY197" s="121" t="s">
        <v>181</v>
      </c>
      <c r="BK197" s="129">
        <f>SUM(BK198:BK200)</f>
        <v>0</v>
      </c>
    </row>
    <row r="198" spans="2:65" s="1" customFormat="1" ht="24.2" customHeight="1">
      <c r="B198" s="132"/>
      <c r="C198" s="133" t="s">
        <v>308</v>
      </c>
      <c r="D198" s="133" t="s">
        <v>184</v>
      </c>
      <c r="E198" s="134" t="s">
        <v>303</v>
      </c>
      <c r="F198" s="135" t="s">
        <v>304</v>
      </c>
      <c r="G198" s="136" t="s">
        <v>297</v>
      </c>
      <c r="H198" s="137">
        <v>1</v>
      </c>
      <c r="I198" s="138"/>
      <c r="J198" s="139">
        <f>ROUND(I198*H198,2)</f>
        <v>0</v>
      </c>
      <c r="K198" s="135" t="s">
        <v>1</v>
      </c>
      <c r="L198" s="32"/>
      <c r="M198" s="140" t="s">
        <v>1</v>
      </c>
      <c r="N198" s="141" t="s">
        <v>37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127</v>
      </c>
      <c r="AT198" s="144" t="s">
        <v>184</v>
      </c>
      <c r="AU198" s="144" t="s">
        <v>82</v>
      </c>
      <c r="AY198" s="17" t="s">
        <v>181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80</v>
      </c>
      <c r="BK198" s="145">
        <f>ROUND(I198*H198,2)</f>
        <v>0</v>
      </c>
      <c r="BL198" s="17" t="s">
        <v>127</v>
      </c>
      <c r="BM198" s="144" t="s">
        <v>794</v>
      </c>
    </row>
    <row r="199" spans="2:65" s="1" customFormat="1" ht="48.75">
      <c r="B199" s="32"/>
      <c r="D199" s="147" t="s">
        <v>204</v>
      </c>
      <c r="F199" s="161" t="s">
        <v>793</v>
      </c>
      <c r="I199" s="162"/>
      <c r="L199" s="32"/>
      <c r="M199" s="163"/>
      <c r="T199" s="56"/>
      <c r="AT199" s="17" t="s">
        <v>204</v>
      </c>
      <c r="AU199" s="17" t="s">
        <v>82</v>
      </c>
    </row>
    <row r="200" spans="2:65" s="12" customFormat="1">
      <c r="B200" s="146"/>
      <c r="D200" s="147" t="s">
        <v>191</v>
      </c>
      <c r="E200" s="148" t="s">
        <v>1</v>
      </c>
      <c r="F200" s="149" t="s">
        <v>80</v>
      </c>
      <c r="H200" s="150">
        <v>1</v>
      </c>
      <c r="I200" s="151"/>
      <c r="L200" s="146"/>
      <c r="M200" s="152"/>
      <c r="T200" s="153"/>
      <c r="AT200" s="148" t="s">
        <v>191</v>
      </c>
      <c r="AU200" s="148" t="s">
        <v>82</v>
      </c>
      <c r="AV200" s="12" t="s">
        <v>82</v>
      </c>
      <c r="AW200" s="12" t="s">
        <v>29</v>
      </c>
      <c r="AX200" s="12" t="s">
        <v>80</v>
      </c>
      <c r="AY200" s="148" t="s">
        <v>181</v>
      </c>
    </row>
    <row r="201" spans="2:65" s="11" customFormat="1" ht="22.9" customHeight="1">
      <c r="B201" s="120"/>
      <c r="D201" s="121" t="s">
        <v>71</v>
      </c>
      <c r="E201" s="130" t="s">
        <v>306</v>
      </c>
      <c r="F201" s="130" t="s">
        <v>307</v>
      </c>
      <c r="I201" s="123"/>
      <c r="J201" s="131">
        <f>BK201</f>
        <v>0</v>
      </c>
      <c r="L201" s="120"/>
      <c r="M201" s="125"/>
      <c r="P201" s="126">
        <f>SUM(P202:P204)</f>
        <v>0</v>
      </c>
      <c r="R201" s="126">
        <f>SUM(R202:R204)</f>
        <v>0</v>
      </c>
      <c r="T201" s="127">
        <f>SUM(T202:T204)</f>
        <v>0</v>
      </c>
      <c r="AR201" s="121" t="s">
        <v>82</v>
      </c>
      <c r="AT201" s="128" t="s">
        <v>71</v>
      </c>
      <c r="AU201" s="128" t="s">
        <v>80</v>
      </c>
      <c r="AY201" s="121" t="s">
        <v>181</v>
      </c>
      <c r="BK201" s="129">
        <f>SUM(BK202:BK204)</f>
        <v>0</v>
      </c>
    </row>
    <row r="202" spans="2:65" s="1" customFormat="1" ht="24.2" customHeight="1">
      <c r="B202" s="132"/>
      <c r="C202" s="133" t="s">
        <v>314</v>
      </c>
      <c r="D202" s="133" t="s">
        <v>184</v>
      </c>
      <c r="E202" s="134" t="s">
        <v>309</v>
      </c>
      <c r="F202" s="135" t="s">
        <v>310</v>
      </c>
      <c r="G202" s="136" t="s">
        <v>297</v>
      </c>
      <c r="H202" s="137">
        <v>1</v>
      </c>
      <c r="I202" s="138"/>
      <c r="J202" s="139">
        <f>ROUND(I202*H202,2)</f>
        <v>0</v>
      </c>
      <c r="K202" s="135" t="s">
        <v>1</v>
      </c>
      <c r="L202" s="32"/>
      <c r="M202" s="140" t="s">
        <v>1</v>
      </c>
      <c r="N202" s="141" t="s">
        <v>37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127</v>
      </c>
      <c r="AT202" s="144" t="s">
        <v>184</v>
      </c>
      <c r="AU202" s="144" t="s">
        <v>82</v>
      </c>
      <c r="AY202" s="17" t="s">
        <v>181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80</v>
      </c>
      <c r="BK202" s="145">
        <f>ROUND(I202*H202,2)</f>
        <v>0</v>
      </c>
      <c r="BL202" s="17" t="s">
        <v>127</v>
      </c>
      <c r="BM202" s="144" t="s">
        <v>795</v>
      </c>
    </row>
    <row r="203" spans="2:65" s="1" customFormat="1" ht="48.75">
      <c r="B203" s="32"/>
      <c r="D203" s="147" t="s">
        <v>204</v>
      </c>
      <c r="F203" s="161" t="s">
        <v>793</v>
      </c>
      <c r="I203" s="162"/>
      <c r="L203" s="32"/>
      <c r="M203" s="163"/>
      <c r="T203" s="56"/>
      <c r="AT203" s="17" t="s">
        <v>204</v>
      </c>
      <c r="AU203" s="17" t="s">
        <v>82</v>
      </c>
    </row>
    <row r="204" spans="2:65" s="12" customFormat="1">
      <c r="B204" s="146"/>
      <c r="D204" s="147" t="s">
        <v>191</v>
      </c>
      <c r="E204" s="148" t="s">
        <v>1</v>
      </c>
      <c r="F204" s="149" t="s">
        <v>80</v>
      </c>
      <c r="H204" s="150">
        <v>1</v>
      </c>
      <c r="I204" s="151"/>
      <c r="L204" s="146"/>
      <c r="M204" s="152"/>
      <c r="T204" s="153"/>
      <c r="AT204" s="148" t="s">
        <v>191</v>
      </c>
      <c r="AU204" s="148" t="s">
        <v>82</v>
      </c>
      <c r="AV204" s="12" t="s">
        <v>82</v>
      </c>
      <c r="AW204" s="12" t="s">
        <v>29</v>
      </c>
      <c r="AX204" s="12" t="s">
        <v>80</v>
      </c>
      <c r="AY204" s="148" t="s">
        <v>181</v>
      </c>
    </row>
    <row r="205" spans="2:65" s="11" customFormat="1" ht="22.9" customHeight="1">
      <c r="B205" s="120"/>
      <c r="D205" s="121" t="s">
        <v>71</v>
      </c>
      <c r="E205" s="130" t="s">
        <v>312</v>
      </c>
      <c r="F205" s="130" t="s">
        <v>313</v>
      </c>
      <c r="I205" s="123"/>
      <c r="J205" s="131">
        <f>BK205</f>
        <v>0</v>
      </c>
      <c r="L205" s="120"/>
      <c r="M205" s="125"/>
      <c r="P205" s="126">
        <f>SUM(P206:P207)</f>
        <v>0</v>
      </c>
      <c r="R205" s="126">
        <f>SUM(R206:R207)</f>
        <v>3.6339999999999997E-2</v>
      </c>
      <c r="T205" s="127">
        <f>SUM(T206:T207)</f>
        <v>0</v>
      </c>
      <c r="AR205" s="121" t="s">
        <v>82</v>
      </c>
      <c r="AT205" s="128" t="s">
        <v>71</v>
      </c>
      <c r="AU205" s="128" t="s">
        <v>80</v>
      </c>
      <c r="AY205" s="121" t="s">
        <v>181</v>
      </c>
      <c r="BK205" s="129">
        <f>SUM(BK206:BK207)</f>
        <v>0</v>
      </c>
    </row>
    <row r="206" spans="2:65" s="1" customFormat="1" ht="24.2" customHeight="1">
      <c r="B206" s="132"/>
      <c r="C206" s="133" t="s">
        <v>318</v>
      </c>
      <c r="D206" s="133" t="s">
        <v>184</v>
      </c>
      <c r="E206" s="134" t="s">
        <v>315</v>
      </c>
      <c r="F206" s="135" t="s">
        <v>316</v>
      </c>
      <c r="G206" s="136" t="s">
        <v>356</v>
      </c>
      <c r="H206" s="137">
        <v>1</v>
      </c>
      <c r="I206" s="138"/>
      <c r="J206" s="139">
        <f>ROUND(I206*H206,2)</f>
        <v>0</v>
      </c>
      <c r="K206" s="135" t="s">
        <v>1</v>
      </c>
      <c r="L206" s="32"/>
      <c r="M206" s="140" t="s">
        <v>1</v>
      </c>
      <c r="N206" s="141" t="s">
        <v>37</v>
      </c>
      <c r="P206" s="142">
        <f>O206*H206</f>
        <v>0</v>
      </c>
      <c r="Q206" s="142">
        <v>1.8169999999999999E-2</v>
      </c>
      <c r="R206" s="142">
        <f>Q206*H206</f>
        <v>1.8169999999999999E-2</v>
      </c>
      <c r="S206" s="142">
        <v>0</v>
      </c>
      <c r="T206" s="143">
        <f>S206*H206</f>
        <v>0</v>
      </c>
      <c r="AR206" s="144" t="s">
        <v>127</v>
      </c>
      <c r="AT206" s="144" t="s">
        <v>184</v>
      </c>
      <c r="AU206" s="144" t="s">
        <v>82</v>
      </c>
      <c r="AY206" s="17" t="s">
        <v>181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80</v>
      </c>
      <c r="BK206" s="145">
        <f>ROUND(I206*H206,2)</f>
        <v>0</v>
      </c>
      <c r="BL206" s="17" t="s">
        <v>127</v>
      </c>
      <c r="BM206" s="144" t="s">
        <v>669</v>
      </c>
    </row>
    <row r="207" spans="2:65" s="1" customFormat="1" ht="16.5" customHeight="1">
      <c r="B207" s="132"/>
      <c r="C207" s="133" t="s">
        <v>324</v>
      </c>
      <c r="D207" s="133" t="s">
        <v>184</v>
      </c>
      <c r="E207" s="134" t="s">
        <v>319</v>
      </c>
      <c r="F207" s="135" t="s">
        <v>320</v>
      </c>
      <c r="G207" s="136" t="s">
        <v>356</v>
      </c>
      <c r="H207" s="137">
        <v>1</v>
      </c>
      <c r="I207" s="138"/>
      <c r="J207" s="139">
        <f>ROUND(I207*H207,2)</f>
        <v>0</v>
      </c>
      <c r="K207" s="135" t="s">
        <v>1</v>
      </c>
      <c r="L207" s="32"/>
      <c r="M207" s="140" t="s">
        <v>1</v>
      </c>
      <c r="N207" s="141" t="s">
        <v>37</v>
      </c>
      <c r="P207" s="142">
        <f>O207*H207</f>
        <v>0</v>
      </c>
      <c r="Q207" s="142">
        <v>1.8169999999999999E-2</v>
      </c>
      <c r="R207" s="142">
        <f>Q207*H207</f>
        <v>1.8169999999999999E-2</v>
      </c>
      <c r="S207" s="142">
        <v>0</v>
      </c>
      <c r="T207" s="143">
        <f>S207*H207</f>
        <v>0</v>
      </c>
      <c r="AR207" s="144" t="s">
        <v>127</v>
      </c>
      <c r="AT207" s="144" t="s">
        <v>184</v>
      </c>
      <c r="AU207" s="144" t="s">
        <v>82</v>
      </c>
      <c r="AY207" s="17" t="s">
        <v>181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80</v>
      </c>
      <c r="BK207" s="145">
        <f>ROUND(I207*H207,2)</f>
        <v>0</v>
      </c>
      <c r="BL207" s="17" t="s">
        <v>127</v>
      </c>
      <c r="BM207" s="144" t="s">
        <v>670</v>
      </c>
    </row>
    <row r="208" spans="2:65" s="11" customFormat="1" ht="22.9" customHeight="1">
      <c r="B208" s="120"/>
      <c r="D208" s="121" t="s">
        <v>71</v>
      </c>
      <c r="E208" s="130" t="s">
        <v>322</v>
      </c>
      <c r="F208" s="130" t="s">
        <v>323</v>
      </c>
      <c r="I208" s="123"/>
      <c r="J208" s="131">
        <f>BK208</f>
        <v>0</v>
      </c>
      <c r="L208" s="120"/>
      <c r="M208" s="125"/>
      <c r="P208" s="126">
        <f>P209</f>
        <v>0</v>
      </c>
      <c r="R208" s="126">
        <f>R209</f>
        <v>1.8169999999999999E-2</v>
      </c>
      <c r="T208" s="127">
        <f>T209</f>
        <v>0</v>
      </c>
      <c r="AR208" s="121" t="s">
        <v>82</v>
      </c>
      <c r="AT208" s="128" t="s">
        <v>71</v>
      </c>
      <c r="AU208" s="128" t="s">
        <v>80</v>
      </c>
      <c r="AY208" s="121" t="s">
        <v>181</v>
      </c>
      <c r="BK208" s="129">
        <f>BK209</f>
        <v>0</v>
      </c>
    </row>
    <row r="209" spans="2:65" s="1" customFormat="1" ht="37.9" customHeight="1">
      <c r="B209" s="132"/>
      <c r="C209" s="133" t="s">
        <v>330</v>
      </c>
      <c r="D209" s="133" t="s">
        <v>184</v>
      </c>
      <c r="E209" s="134" t="s">
        <v>325</v>
      </c>
      <c r="F209" s="135" t="s">
        <v>326</v>
      </c>
      <c r="G209" s="136" t="s">
        <v>297</v>
      </c>
      <c r="H209" s="137">
        <v>1</v>
      </c>
      <c r="I209" s="138"/>
      <c r="J209" s="139">
        <f>ROUND(I209*H209,2)</f>
        <v>0</v>
      </c>
      <c r="K209" s="135" t="s">
        <v>1</v>
      </c>
      <c r="L209" s="32"/>
      <c r="M209" s="140" t="s">
        <v>1</v>
      </c>
      <c r="N209" s="141" t="s">
        <v>37</v>
      </c>
      <c r="P209" s="142">
        <f>O209*H209</f>
        <v>0</v>
      </c>
      <c r="Q209" s="142">
        <v>1.8169999999999999E-2</v>
      </c>
      <c r="R209" s="142">
        <f>Q209*H209</f>
        <v>1.8169999999999999E-2</v>
      </c>
      <c r="S209" s="142">
        <v>0</v>
      </c>
      <c r="T209" s="143">
        <f>S209*H209</f>
        <v>0</v>
      </c>
      <c r="AR209" s="144" t="s">
        <v>127</v>
      </c>
      <c r="AT209" s="144" t="s">
        <v>184</v>
      </c>
      <c r="AU209" s="144" t="s">
        <v>82</v>
      </c>
      <c r="AY209" s="17" t="s">
        <v>181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80</v>
      </c>
      <c r="BK209" s="145">
        <f>ROUND(I209*H209,2)</f>
        <v>0</v>
      </c>
      <c r="BL209" s="17" t="s">
        <v>127</v>
      </c>
      <c r="BM209" s="144" t="s">
        <v>671</v>
      </c>
    </row>
    <row r="210" spans="2:65" s="11" customFormat="1" ht="22.9" customHeight="1">
      <c r="B210" s="120"/>
      <c r="D210" s="121" t="s">
        <v>71</v>
      </c>
      <c r="E210" s="130" t="s">
        <v>328</v>
      </c>
      <c r="F210" s="130" t="s">
        <v>329</v>
      </c>
      <c r="I210" s="123"/>
      <c r="J210" s="131">
        <f>BK210</f>
        <v>0</v>
      </c>
      <c r="L210" s="120"/>
      <c r="M210" s="125"/>
      <c r="P210" s="126">
        <f>SUM(P211:P213)</f>
        <v>0</v>
      </c>
      <c r="R210" s="126">
        <f>SUM(R211:R213)</f>
        <v>0.20558999999999999</v>
      </c>
      <c r="T210" s="127">
        <f>SUM(T211:T213)</f>
        <v>0</v>
      </c>
      <c r="AR210" s="121" t="s">
        <v>82</v>
      </c>
      <c r="AT210" s="128" t="s">
        <v>71</v>
      </c>
      <c r="AU210" s="128" t="s">
        <v>80</v>
      </c>
      <c r="AY210" s="121" t="s">
        <v>181</v>
      </c>
      <c r="BK210" s="129">
        <f>SUM(BK211:BK213)</f>
        <v>0</v>
      </c>
    </row>
    <row r="211" spans="2:65" s="1" customFormat="1" ht="24.2" customHeight="1">
      <c r="B211" s="132"/>
      <c r="C211" s="133" t="s">
        <v>334</v>
      </c>
      <c r="D211" s="133" t="s">
        <v>184</v>
      </c>
      <c r="E211" s="134" t="s">
        <v>331</v>
      </c>
      <c r="F211" s="135" t="s">
        <v>332</v>
      </c>
      <c r="G211" s="136" t="s">
        <v>187</v>
      </c>
      <c r="H211" s="137">
        <v>27</v>
      </c>
      <c r="I211" s="138"/>
      <c r="J211" s="139">
        <f>ROUND(I211*H211,2)</f>
        <v>0</v>
      </c>
      <c r="K211" s="135" t="s">
        <v>1</v>
      </c>
      <c r="L211" s="32"/>
      <c r="M211" s="140" t="s">
        <v>1</v>
      </c>
      <c r="N211" s="141" t="s">
        <v>37</v>
      </c>
      <c r="P211" s="142">
        <f>O211*H211</f>
        <v>0</v>
      </c>
      <c r="Q211" s="142">
        <v>2.6700000000000001E-3</v>
      </c>
      <c r="R211" s="142">
        <f>Q211*H211</f>
        <v>7.2090000000000001E-2</v>
      </c>
      <c r="S211" s="142">
        <v>0</v>
      </c>
      <c r="T211" s="143">
        <f>S211*H211</f>
        <v>0</v>
      </c>
      <c r="AR211" s="144" t="s">
        <v>127</v>
      </c>
      <c r="AT211" s="144" t="s">
        <v>184</v>
      </c>
      <c r="AU211" s="144" t="s">
        <v>82</v>
      </c>
      <c r="AY211" s="17" t="s">
        <v>181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80</v>
      </c>
      <c r="BK211" s="145">
        <f>ROUND(I211*H211,2)</f>
        <v>0</v>
      </c>
      <c r="BL211" s="17" t="s">
        <v>127</v>
      </c>
      <c r="BM211" s="144" t="s">
        <v>796</v>
      </c>
    </row>
    <row r="212" spans="2:65" s="1" customFormat="1" ht="24.2" customHeight="1">
      <c r="B212" s="132"/>
      <c r="C212" s="133" t="s">
        <v>275</v>
      </c>
      <c r="D212" s="133" t="s">
        <v>184</v>
      </c>
      <c r="E212" s="134" t="s">
        <v>335</v>
      </c>
      <c r="F212" s="135" t="s">
        <v>336</v>
      </c>
      <c r="G212" s="136" t="s">
        <v>187</v>
      </c>
      <c r="H212" s="137">
        <v>27</v>
      </c>
      <c r="I212" s="138"/>
      <c r="J212" s="139">
        <f>ROUND(I212*H212,2)</f>
        <v>0</v>
      </c>
      <c r="K212" s="135" t="s">
        <v>1</v>
      </c>
      <c r="L212" s="32"/>
      <c r="M212" s="140" t="s">
        <v>1</v>
      </c>
      <c r="N212" s="141" t="s">
        <v>37</v>
      </c>
      <c r="P212" s="142">
        <f>O212*H212</f>
        <v>0</v>
      </c>
      <c r="Q212" s="142">
        <v>2.6700000000000001E-3</v>
      </c>
      <c r="R212" s="142">
        <f>Q212*H212</f>
        <v>7.2090000000000001E-2</v>
      </c>
      <c r="S212" s="142">
        <v>0</v>
      </c>
      <c r="T212" s="143">
        <f>S212*H212</f>
        <v>0</v>
      </c>
      <c r="AR212" s="144" t="s">
        <v>127</v>
      </c>
      <c r="AT212" s="144" t="s">
        <v>184</v>
      </c>
      <c r="AU212" s="144" t="s">
        <v>82</v>
      </c>
      <c r="AY212" s="17" t="s">
        <v>181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80</v>
      </c>
      <c r="BK212" s="145">
        <f>ROUND(I212*H212,2)</f>
        <v>0</v>
      </c>
      <c r="BL212" s="17" t="s">
        <v>127</v>
      </c>
      <c r="BM212" s="144" t="s">
        <v>797</v>
      </c>
    </row>
    <row r="213" spans="2:65" s="1" customFormat="1" ht="24.2" customHeight="1">
      <c r="B213" s="132"/>
      <c r="C213" s="133" t="s">
        <v>343</v>
      </c>
      <c r="D213" s="133" t="s">
        <v>184</v>
      </c>
      <c r="E213" s="134" t="s">
        <v>338</v>
      </c>
      <c r="F213" s="135" t="s">
        <v>339</v>
      </c>
      <c r="G213" s="136" t="s">
        <v>187</v>
      </c>
      <c r="H213" s="137">
        <v>23</v>
      </c>
      <c r="I213" s="138"/>
      <c r="J213" s="139">
        <f>ROUND(I213*H213,2)</f>
        <v>0</v>
      </c>
      <c r="K213" s="135" t="s">
        <v>1</v>
      </c>
      <c r="L213" s="32"/>
      <c r="M213" s="140" t="s">
        <v>1</v>
      </c>
      <c r="N213" s="141" t="s">
        <v>37</v>
      </c>
      <c r="P213" s="142">
        <f>O213*H213</f>
        <v>0</v>
      </c>
      <c r="Q213" s="142">
        <v>2.6700000000000001E-3</v>
      </c>
      <c r="R213" s="142">
        <f>Q213*H213</f>
        <v>6.1409999999999999E-2</v>
      </c>
      <c r="S213" s="142">
        <v>0</v>
      </c>
      <c r="T213" s="143">
        <f>S213*H213</f>
        <v>0</v>
      </c>
      <c r="AR213" s="144" t="s">
        <v>127</v>
      </c>
      <c r="AT213" s="144" t="s">
        <v>184</v>
      </c>
      <c r="AU213" s="144" t="s">
        <v>82</v>
      </c>
      <c r="AY213" s="17" t="s">
        <v>181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127</v>
      </c>
      <c r="BM213" s="144" t="s">
        <v>798</v>
      </c>
    </row>
    <row r="214" spans="2:65" s="11" customFormat="1" ht="22.9" customHeight="1">
      <c r="B214" s="120"/>
      <c r="D214" s="121" t="s">
        <v>71</v>
      </c>
      <c r="E214" s="130" t="s">
        <v>341</v>
      </c>
      <c r="F214" s="130" t="s">
        <v>342</v>
      </c>
      <c r="I214" s="123"/>
      <c r="J214" s="131">
        <f>BK214</f>
        <v>0</v>
      </c>
      <c r="L214" s="120"/>
      <c r="M214" s="125"/>
      <c r="P214" s="126">
        <f>SUM(P215:P229)</f>
        <v>0</v>
      </c>
      <c r="R214" s="126">
        <f>SUM(R215:R229)</f>
        <v>1.3719581999999999</v>
      </c>
      <c r="T214" s="127">
        <f>SUM(T215:T229)</f>
        <v>5.638E-2</v>
      </c>
      <c r="AR214" s="121" t="s">
        <v>82</v>
      </c>
      <c r="AT214" s="128" t="s">
        <v>71</v>
      </c>
      <c r="AU214" s="128" t="s">
        <v>80</v>
      </c>
      <c r="AY214" s="121" t="s">
        <v>181</v>
      </c>
      <c r="BK214" s="129">
        <f>SUM(BK215:BK229)</f>
        <v>0</v>
      </c>
    </row>
    <row r="215" spans="2:65" s="1" customFormat="1" ht="33" customHeight="1">
      <c r="B215" s="132"/>
      <c r="C215" s="133" t="s">
        <v>348</v>
      </c>
      <c r="D215" s="133" t="s">
        <v>184</v>
      </c>
      <c r="E215" s="134" t="s">
        <v>344</v>
      </c>
      <c r="F215" s="135" t="s">
        <v>345</v>
      </c>
      <c r="G215" s="136" t="s">
        <v>187</v>
      </c>
      <c r="H215" s="137">
        <v>19.47</v>
      </c>
      <c r="I215" s="138"/>
      <c r="J215" s="139">
        <f>ROUND(I215*H215,2)</f>
        <v>0</v>
      </c>
      <c r="K215" s="135" t="s">
        <v>188</v>
      </c>
      <c r="L215" s="32"/>
      <c r="M215" s="140" t="s">
        <v>1</v>
      </c>
      <c r="N215" s="141" t="s">
        <v>37</v>
      </c>
      <c r="P215" s="142">
        <f>O215*H215</f>
        <v>0</v>
      </c>
      <c r="Q215" s="142">
        <v>3.0859999999999999E-2</v>
      </c>
      <c r="R215" s="142">
        <f>Q215*H215</f>
        <v>0.60084419999999994</v>
      </c>
      <c r="S215" s="142">
        <v>0</v>
      </c>
      <c r="T215" s="143">
        <f>S215*H215</f>
        <v>0</v>
      </c>
      <c r="AR215" s="144" t="s">
        <v>127</v>
      </c>
      <c r="AT215" s="144" t="s">
        <v>184</v>
      </c>
      <c r="AU215" s="144" t="s">
        <v>82</v>
      </c>
      <c r="AY215" s="17" t="s">
        <v>181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80</v>
      </c>
      <c r="BK215" s="145">
        <f>ROUND(I215*H215,2)</f>
        <v>0</v>
      </c>
      <c r="BL215" s="17" t="s">
        <v>127</v>
      </c>
      <c r="BM215" s="144" t="s">
        <v>799</v>
      </c>
    </row>
    <row r="216" spans="2:65" s="12" customFormat="1">
      <c r="B216" s="146"/>
      <c r="D216" s="147" t="s">
        <v>191</v>
      </c>
      <c r="E216" s="148" t="s">
        <v>1</v>
      </c>
      <c r="F216" s="149" t="s">
        <v>800</v>
      </c>
      <c r="H216" s="150">
        <v>19.47</v>
      </c>
      <c r="I216" s="151"/>
      <c r="L216" s="146"/>
      <c r="M216" s="152"/>
      <c r="T216" s="153"/>
      <c r="AT216" s="148" t="s">
        <v>191</v>
      </c>
      <c r="AU216" s="148" t="s">
        <v>82</v>
      </c>
      <c r="AV216" s="12" t="s">
        <v>82</v>
      </c>
      <c r="AW216" s="12" t="s">
        <v>29</v>
      </c>
      <c r="AX216" s="12" t="s">
        <v>72</v>
      </c>
      <c r="AY216" s="148" t="s">
        <v>181</v>
      </c>
    </row>
    <row r="217" spans="2:65" s="13" customFormat="1">
      <c r="B217" s="154"/>
      <c r="D217" s="147" t="s">
        <v>191</v>
      </c>
      <c r="E217" s="155" t="s">
        <v>1</v>
      </c>
      <c r="F217" s="156" t="s">
        <v>193</v>
      </c>
      <c r="H217" s="157">
        <v>19.47</v>
      </c>
      <c r="I217" s="158"/>
      <c r="L217" s="154"/>
      <c r="M217" s="159"/>
      <c r="T217" s="160"/>
      <c r="AT217" s="155" t="s">
        <v>191</v>
      </c>
      <c r="AU217" s="155" t="s">
        <v>82</v>
      </c>
      <c r="AV217" s="13" t="s">
        <v>189</v>
      </c>
      <c r="AW217" s="13" t="s">
        <v>29</v>
      </c>
      <c r="AX217" s="13" t="s">
        <v>80</v>
      </c>
      <c r="AY217" s="155" t="s">
        <v>181</v>
      </c>
    </row>
    <row r="218" spans="2:65" s="1" customFormat="1" ht="16.5" customHeight="1">
      <c r="B218" s="132"/>
      <c r="C218" s="133" t="s">
        <v>353</v>
      </c>
      <c r="D218" s="133" t="s">
        <v>184</v>
      </c>
      <c r="E218" s="134" t="s">
        <v>354</v>
      </c>
      <c r="F218" s="135" t="s">
        <v>355</v>
      </c>
      <c r="G218" s="136" t="s">
        <v>356</v>
      </c>
      <c r="H218" s="137">
        <v>1</v>
      </c>
      <c r="I218" s="138"/>
      <c r="J218" s="139">
        <f>ROUND(I218*H218,2)</f>
        <v>0</v>
      </c>
      <c r="K218" s="135" t="s">
        <v>1</v>
      </c>
      <c r="L218" s="32"/>
      <c r="M218" s="140" t="s">
        <v>1</v>
      </c>
      <c r="N218" s="141" t="s">
        <v>37</v>
      </c>
      <c r="P218" s="142">
        <f>O218*H218</f>
        <v>0</v>
      </c>
      <c r="Q218" s="142">
        <v>0</v>
      </c>
      <c r="R218" s="142">
        <f>Q218*H218</f>
        <v>0</v>
      </c>
      <c r="S218" s="142">
        <v>5.638E-2</v>
      </c>
      <c r="T218" s="143">
        <f>S218*H218</f>
        <v>5.638E-2</v>
      </c>
      <c r="AR218" s="144" t="s">
        <v>127</v>
      </c>
      <c r="AT218" s="144" t="s">
        <v>184</v>
      </c>
      <c r="AU218" s="144" t="s">
        <v>82</v>
      </c>
      <c r="AY218" s="17" t="s">
        <v>181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80</v>
      </c>
      <c r="BK218" s="145">
        <f>ROUND(I218*H218,2)</f>
        <v>0</v>
      </c>
      <c r="BL218" s="17" t="s">
        <v>127</v>
      </c>
      <c r="BM218" s="144" t="s">
        <v>801</v>
      </c>
    </row>
    <row r="219" spans="2:65" s="12" customFormat="1">
      <c r="B219" s="146"/>
      <c r="D219" s="147" t="s">
        <v>191</v>
      </c>
      <c r="E219" s="148" t="s">
        <v>1</v>
      </c>
      <c r="F219" s="149" t="s">
        <v>80</v>
      </c>
      <c r="H219" s="150">
        <v>1</v>
      </c>
      <c r="I219" s="151"/>
      <c r="L219" s="146"/>
      <c r="M219" s="152"/>
      <c r="T219" s="153"/>
      <c r="AT219" s="148" t="s">
        <v>191</v>
      </c>
      <c r="AU219" s="148" t="s">
        <v>82</v>
      </c>
      <c r="AV219" s="12" t="s">
        <v>82</v>
      </c>
      <c r="AW219" s="12" t="s">
        <v>29</v>
      </c>
      <c r="AX219" s="12" t="s">
        <v>80</v>
      </c>
      <c r="AY219" s="148" t="s">
        <v>181</v>
      </c>
    </row>
    <row r="220" spans="2:65" s="1" customFormat="1" ht="24.2" customHeight="1">
      <c r="B220" s="132"/>
      <c r="C220" s="133" t="s">
        <v>358</v>
      </c>
      <c r="D220" s="133" t="s">
        <v>184</v>
      </c>
      <c r="E220" s="134" t="s">
        <v>675</v>
      </c>
      <c r="F220" s="135" t="s">
        <v>676</v>
      </c>
      <c r="G220" s="136" t="s">
        <v>187</v>
      </c>
      <c r="H220" s="137">
        <v>27</v>
      </c>
      <c r="I220" s="138"/>
      <c r="J220" s="139">
        <f>ROUND(I220*H220,2)</f>
        <v>0</v>
      </c>
      <c r="K220" s="135" t="s">
        <v>188</v>
      </c>
      <c r="L220" s="32"/>
      <c r="M220" s="140" t="s">
        <v>1</v>
      </c>
      <c r="N220" s="141" t="s">
        <v>37</v>
      </c>
      <c r="P220" s="142">
        <f>O220*H220</f>
        <v>0</v>
      </c>
      <c r="Q220" s="142">
        <v>2.487E-2</v>
      </c>
      <c r="R220" s="142">
        <f>Q220*H220</f>
        <v>0.67149000000000003</v>
      </c>
      <c r="S220" s="142">
        <v>0</v>
      </c>
      <c r="T220" s="143">
        <f>S220*H220</f>
        <v>0</v>
      </c>
      <c r="AR220" s="144" t="s">
        <v>127</v>
      </c>
      <c r="AT220" s="144" t="s">
        <v>184</v>
      </c>
      <c r="AU220" s="144" t="s">
        <v>82</v>
      </c>
      <c r="AY220" s="17" t="s">
        <v>181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80</v>
      </c>
      <c r="BK220" s="145">
        <f>ROUND(I220*H220,2)</f>
        <v>0</v>
      </c>
      <c r="BL220" s="17" t="s">
        <v>127</v>
      </c>
      <c r="BM220" s="144" t="s">
        <v>802</v>
      </c>
    </row>
    <row r="221" spans="2:65" s="1" customFormat="1" ht="24.2" customHeight="1">
      <c r="B221" s="132"/>
      <c r="C221" s="133" t="s">
        <v>362</v>
      </c>
      <c r="D221" s="133" t="s">
        <v>184</v>
      </c>
      <c r="E221" s="134" t="s">
        <v>363</v>
      </c>
      <c r="F221" s="135" t="s">
        <v>364</v>
      </c>
      <c r="G221" s="136" t="s">
        <v>240</v>
      </c>
      <c r="H221" s="137">
        <v>3.2</v>
      </c>
      <c r="I221" s="138"/>
      <c r="J221" s="139">
        <f>ROUND(I221*H221,2)</f>
        <v>0</v>
      </c>
      <c r="K221" s="135" t="s">
        <v>188</v>
      </c>
      <c r="L221" s="32"/>
      <c r="M221" s="140" t="s">
        <v>1</v>
      </c>
      <c r="N221" s="141" t="s">
        <v>37</v>
      </c>
      <c r="P221" s="142">
        <f>O221*H221</f>
        <v>0</v>
      </c>
      <c r="Q221" s="142">
        <v>1.9359999999999999E-2</v>
      </c>
      <c r="R221" s="142">
        <f>Q221*H221</f>
        <v>6.1952E-2</v>
      </c>
      <c r="S221" s="142">
        <v>0</v>
      </c>
      <c r="T221" s="143">
        <f>S221*H221</f>
        <v>0</v>
      </c>
      <c r="AR221" s="144" t="s">
        <v>127</v>
      </c>
      <c r="AT221" s="144" t="s">
        <v>184</v>
      </c>
      <c r="AU221" s="144" t="s">
        <v>82</v>
      </c>
      <c r="AY221" s="17" t="s">
        <v>181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80</v>
      </c>
      <c r="BK221" s="145">
        <f>ROUND(I221*H221,2)</f>
        <v>0</v>
      </c>
      <c r="BL221" s="17" t="s">
        <v>127</v>
      </c>
      <c r="BM221" s="144" t="s">
        <v>678</v>
      </c>
    </row>
    <row r="222" spans="2:65" s="14" customFormat="1">
      <c r="B222" s="164"/>
      <c r="D222" s="147" t="s">
        <v>191</v>
      </c>
      <c r="E222" s="165" t="s">
        <v>1</v>
      </c>
      <c r="F222" s="166" t="s">
        <v>366</v>
      </c>
      <c r="H222" s="165" t="s">
        <v>1</v>
      </c>
      <c r="I222" s="167"/>
      <c r="L222" s="164"/>
      <c r="M222" s="168"/>
      <c r="T222" s="169"/>
      <c r="AT222" s="165" t="s">
        <v>191</v>
      </c>
      <c r="AU222" s="165" t="s">
        <v>82</v>
      </c>
      <c r="AV222" s="14" t="s">
        <v>80</v>
      </c>
      <c r="AW222" s="14" t="s">
        <v>29</v>
      </c>
      <c r="AX222" s="14" t="s">
        <v>72</v>
      </c>
      <c r="AY222" s="165" t="s">
        <v>181</v>
      </c>
    </row>
    <row r="223" spans="2:65" s="12" customFormat="1">
      <c r="B223" s="146"/>
      <c r="D223" s="147" t="s">
        <v>191</v>
      </c>
      <c r="E223" s="148" t="s">
        <v>1</v>
      </c>
      <c r="F223" s="149" t="s">
        <v>367</v>
      </c>
      <c r="H223" s="150">
        <v>3.2</v>
      </c>
      <c r="I223" s="151"/>
      <c r="L223" s="146"/>
      <c r="M223" s="152"/>
      <c r="T223" s="153"/>
      <c r="AT223" s="148" t="s">
        <v>191</v>
      </c>
      <c r="AU223" s="148" t="s">
        <v>82</v>
      </c>
      <c r="AV223" s="12" t="s">
        <v>82</v>
      </c>
      <c r="AW223" s="12" t="s">
        <v>29</v>
      </c>
      <c r="AX223" s="12" t="s">
        <v>80</v>
      </c>
      <c r="AY223" s="148" t="s">
        <v>181</v>
      </c>
    </row>
    <row r="224" spans="2:65" s="1" customFormat="1" ht="21.75" customHeight="1">
      <c r="B224" s="132"/>
      <c r="C224" s="133" t="s">
        <v>368</v>
      </c>
      <c r="D224" s="133" t="s">
        <v>184</v>
      </c>
      <c r="E224" s="134" t="s">
        <v>369</v>
      </c>
      <c r="F224" s="135" t="s">
        <v>370</v>
      </c>
      <c r="G224" s="136" t="s">
        <v>240</v>
      </c>
      <c r="H224" s="137">
        <v>6.8</v>
      </c>
      <c r="I224" s="138"/>
      <c r="J224" s="139">
        <f>ROUND(I224*H224,2)</f>
        <v>0</v>
      </c>
      <c r="K224" s="135" t="s">
        <v>188</v>
      </c>
      <c r="L224" s="32"/>
      <c r="M224" s="140" t="s">
        <v>1</v>
      </c>
      <c r="N224" s="141" t="s">
        <v>37</v>
      </c>
      <c r="P224" s="142">
        <f>O224*H224</f>
        <v>0</v>
      </c>
      <c r="Q224" s="142">
        <v>5.5399999999999998E-3</v>
      </c>
      <c r="R224" s="142">
        <f>Q224*H224</f>
        <v>3.7671999999999997E-2</v>
      </c>
      <c r="S224" s="142">
        <v>0</v>
      </c>
      <c r="T224" s="143">
        <f>S224*H224</f>
        <v>0</v>
      </c>
      <c r="AR224" s="144" t="s">
        <v>127</v>
      </c>
      <c r="AT224" s="144" t="s">
        <v>184</v>
      </c>
      <c r="AU224" s="144" t="s">
        <v>82</v>
      </c>
      <c r="AY224" s="17" t="s">
        <v>181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80</v>
      </c>
      <c r="BK224" s="145">
        <f>ROUND(I224*H224,2)</f>
        <v>0</v>
      </c>
      <c r="BL224" s="17" t="s">
        <v>127</v>
      </c>
      <c r="BM224" s="144" t="s">
        <v>679</v>
      </c>
    </row>
    <row r="225" spans="2:65" s="14" customFormat="1">
      <c r="B225" s="164"/>
      <c r="D225" s="147" t="s">
        <v>191</v>
      </c>
      <c r="E225" s="165" t="s">
        <v>1</v>
      </c>
      <c r="F225" s="166" t="s">
        <v>680</v>
      </c>
      <c r="H225" s="165" t="s">
        <v>1</v>
      </c>
      <c r="I225" s="167"/>
      <c r="L225" s="164"/>
      <c r="M225" s="168"/>
      <c r="T225" s="169"/>
      <c r="AT225" s="165" t="s">
        <v>191</v>
      </c>
      <c r="AU225" s="165" t="s">
        <v>82</v>
      </c>
      <c r="AV225" s="14" t="s">
        <v>80</v>
      </c>
      <c r="AW225" s="14" t="s">
        <v>29</v>
      </c>
      <c r="AX225" s="14" t="s">
        <v>72</v>
      </c>
      <c r="AY225" s="165" t="s">
        <v>181</v>
      </c>
    </row>
    <row r="226" spans="2:65" s="12" customFormat="1">
      <c r="B226" s="146"/>
      <c r="D226" s="147" t="s">
        <v>191</v>
      </c>
      <c r="E226" s="148" t="s">
        <v>1</v>
      </c>
      <c r="F226" s="149" t="s">
        <v>681</v>
      </c>
      <c r="H226" s="150">
        <v>6.8</v>
      </c>
      <c r="I226" s="151"/>
      <c r="L226" s="146"/>
      <c r="M226" s="152"/>
      <c r="T226" s="153"/>
      <c r="AT226" s="148" t="s">
        <v>191</v>
      </c>
      <c r="AU226" s="148" t="s">
        <v>82</v>
      </c>
      <c r="AV226" s="12" t="s">
        <v>82</v>
      </c>
      <c r="AW226" s="12" t="s">
        <v>29</v>
      </c>
      <c r="AX226" s="12" t="s">
        <v>72</v>
      </c>
      <c r="AY226" s="148" t="s">
        <v>181</v>
      </c>
    </row>
    <row r="227" spans="2:65" s="13" customFormat="1">
      <c r="B227" s="154"/>
      <c r="D227" s="147" t="s">
        <v>191</v>
      </c>
      <c r="E227" s="155" t="s">
        <v>1</v>
      </c>
      <c r="F227" s="156" t="s">
        <v>193</v>
      </c>
      <c r="H227" s="157">
        <v>6.8</v>
      </c>
      <c r="I227" s="158"/>
      <c r="L227" s="154"/>
      <c r="M227" s="159"/>
      <c r="T227" s="160"/>
      <c r="AT227" s="155" t="s">
        <v>191</v>
      </c>
      <c r="AU227" s="155" t="s">
        <v>82</v>
      </c>
      <c r="AV227" s="13" t="s">
        <v>189</v>
      </c>
      <c r="AW227" s="13" t="s">
        <v>29</v>
      </c>
      <c r="AX227" s="13" t="s">
        <v>80</v>
      </c>
      <c r="AY227" s="155" t="s">
        <v>181</v>
      </c>
    </row>
    <row r="228" spans="2:65" s="1" customFormat="1" ht="24.2" customHeight="1">
      <c r="B228" s="132"/>
      <c r="C228" s="133" t="s">
        <v>374</v>
      </c>
      <c r="D228" s="133" t="s">
        <v>184</v>
      </c>
      <c r="E228" s="134" t="s">
        <v>375</v>
      </c>
      <c r="F228" s="135" t="s">
        <v>376</v>
      </c>
      <c r="G228" s="136" t="s">
        <v>236</v>
      </c>
      <c r="H228" s="137">
        <v>1.3720000000000001</v>
      </c>
      <c r="I228" s="138"/>
      <c r="J228" s="139">
        <f>ROUND(I228*H228,2)</f>
        <v>0</v>
      </c>
      <c r="K228" s="135" t="s">
        <v>188</v>
      </c>
      <c r="L228" s="32"/>
      <c r="M228" s="140" t="s">
        <v>1</v>
      </c>
      <c r="N228" s="141" t="s">
        <v>37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127</v>
      </c>
      <c r="AT228" s="144" t="s">
        <v>184</v>
      </c>
      <c r="AU228" s="144" t="s">
        <v>82</v>
      </c>
      <c r="AY228" s="17" t="s">
        <v>181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80</v>
      </c>
      <c r="BK228" s="145">
        <f>ROUND(I228*H228,2)</f>
        <v>0</v>
      </c>
      <c r="BL228" s="17" t="s">
        <v>127</v>
      </c>
      <c r="BM228" s="144" t="s">
        <v>682</v>
      </c>
    </row>
    <row r="229" spans="2:65" s="1" customFormat="1" ht="24.2" customHeight="1">
      <c r="B229" s="132"/>
      <c r="C229" s="133" t="s">
        <v>378</v>
      </c>
      <c r="D229" s="133" t="s">
        <v>184</v>
      </c>
      <c r="E229" s="134" t="s">
        <v>379</v>
      </c>
      <c r="F229" s="135" t="s">
        <v>380</v>
      </c>
      <c r="G229" s="136" t="s">
        <v>236</v>
      </c>
      <c r="H229" s="137">
        <v>1.3720000000000001</v>
      </c>
      <c r="I229" s="138"/>
      <c r="J229" s="139">
        <f>ROUND(I229*H229,2)</f>
        <v>0</v>
      </c>
      <c r="K229" s="135" t="s">
        <v>188</v>
      </c>
      <c r="L229" s="32"/>
      <c r="M229" s="140" t="s">
        <v>1</v>
      </c>
      <c r="N229" s="141" t="s">
        <v>37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127</v>
      </c>
      <c r="AT229" s="144" t="s">
        <v>184</v>
      </c>
      <c r="AU229" s="144" t="s">
        <v>82</v>
      </c>
      <c r="AY229" s="17" t="s">
        <v>181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80</v>
      </c>
      <c r="BK229" s="145">
        <f>ROUND(I229*H229,2)</f>
        <v>0</v>
      </c>
      <c r="BL229" s="17" t="s">
        <v>127</v>
      </c>
      <c r="BM229" s="144" t="s">
        <v>683</v>
      </c>
    </row>
    <row r="230" spans="2:65" s="11" customFormat="1" ht="22.9" customHeight="1">
      <c r="B230" s="120"/>
      <c r="D230" s="121" t="s">
        <v>71</v>
      </c>
      <c r="E230" s="130" t="s">
        <v>382</v>
      </c>
      <c r="F230" s="130" t="s">
        <v>383</v>
      </c>
      <c r="I230" s="123"/>
      <c r="J230" s="131">
        <f>BK230</f>
        <v>0</v>
      </c>
      <c r="L230" s="120"/>
      <c r="M230" s="125"/>
      <c r="P230" s="126">
        <f>SUM(P231:P235)</f>
        <v>0</v>
      </c>
      <c r="R230" s="126">
        <f>SUM(R231:R235)</f>
        <v>4.3159999999999997E-2</v>
      </c>
      <c r="T230" s="127">
        <f>SUM(T231:T235)</f>
        <v>1.1679999999999999E-2</v>
      </c>
      <c r="AR230" s="121" t="s">
        <v>82</v>
      </c>
      <c r="AT230" s="128" t="s">
        <v>71</v>
      </c>
      <c r="AU230" s="128" t="s">
        <v>80</v>
      </c>
      <c r="AY230" s="121" t="s">
        <v>181</v>
      </c>
      <c r="BK230" s="129">
        <f>SUM(BK231:BK235)</f>
        <v>0</v>
      </c>
    </row>
    <row r="231" spans="2:65" s="1" customFormat="1" ht="37.9" customHeight="1">
      <c r="B231" s="132"/>
      <c r="C231" s="133" t="s">
        <v>384</v>
      </c>
      <c r="D231" s="133" t="s">
        <v>184</v>
      </c>
      <c r="E231" s="134" t="s">
        <v>385</v>
      </c>
      <c r="F231" s="135" t="s">
        <v>386</v>
      </c>
      <c r="G231" s="136" t="s">
        <v>187</v>
      </c>
      <c r="H231" s="137">
        <v>2</v>
      </c>
      <c r="I231" s="138"/>
      <c r="J231" s="139">
        <f>ROUND(I231*H231,2)</f>
        <v>0</v>
      </c>
      <c r="K231" s="135" t="s">
        <v>188</v>
      </c>
      <c r="L231" s="32"/>
      <c r="M231" s="140" t="s">
        <v>1</v>
      </c>
      <c r="N231" s="141" t="s">
        <v>37</v>
      </c>
      <c r="P231" s="142">
        <f>O231*H231</f>
        <v>0</v>
      </c>
      <c r="Q231" s="142">
        <v>0</v>
      </c>
      <c r="R231" s="142">
        <f>Q231*H231</f>
        <v>0</v>
      </c>
      <c r="S231" s="142">
        <v>5.8399999999999997E-3</v>
      </c>
      <c r="T231" s="143">
        <f>S231*H231</f>
        <v>1.1679999999999999E-2</v>
      </c>
      <c r="AR231" s="144" t="s">
        <v>127</v>
      </c>
      <c r="AT231" s="144" t="s">
        <v>184</v>
      </c>
      <c r="AU231" s="144" t="s">
        <v>82</v>
      </c>
      <c r="AY231" s="17" t="s">
        <v>181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80</v>
      </c>
      <c r="BK231" s="145">
        <f>ROUND(I231*H231,2)</f>
        <v>0</v>
      </c>
      <c r="BL231" s="17" t="s">
        <v>127</v>
      </c>
      <c r="BM231" s="144" t="s">
        <v>684</v>
      </c>
    </row>
    <row r="232" spans="2:65" s="1" customFormat="1" ht="33" customHeight="1">
      <c r="B232" s="132"/>
      <c r="C232" s="133" t="s">
        <v>388</v>
      </c>
      <c r="D232" s="133" t="s">
        <v>184</v>
      </c>
      <c r="E232" s="134" t="s">
        <v>389</v>
      </c>
      <c r="F232" s="135" t="s">
        <v>390</v>
      </c>
      <c r="G232" s="136" t="s">
        <v>187</v>
      </c>
      <c r="H232" s="137">
        <v>4</v>
      </c>
      <c r="I232" s="138"/>
      <c r="J232" s="139">
        <f>ROUND(I232*H232,2)</f>
        <v>0</v>
      </c>
      <c r="K232" s="135" t="s">
        <v>188</v>
      </c>
      <c r="L232" s="32"/>
      <c r="M232" s="140" t="s">
        <v>1</v>
      </c>
      <c r="N232" s="141" t="s">
        <v>37</v>
      </c>
      <c r="P232" s="142">
        <f>O232*H232</f>
        <v>0</v>
      </c>
      <c r="Q232" s="142">
        <v>1.0789999999999999E-2</v>
      </c>
      <c r="R232" s="142">
        <f>Q232*H232</f>
        <v>4.3159999999999997E-2</v>
      </c>
      <c r="S232" s="142">
        <v>0</v>
      </c>
      <c r="T232" s="143">
        <f>S232*H232</f>
        <v>0</v>
      </c>
      <c r="AR232" s="144" t="s">
        <v>127</v>
      </c>
      <c r="AT232" s="144" t="s">
        <v>184</v>
      </c>
      <c r="AU232" s="144" t="s">
        <v>82</v>
      </c>
      <c r="AY232" s="17" t="s">
        <v>181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80</v>
      </c>
      <c r="BK232" s="145">
        <f>ROUND(I232*H232,2)</f>
        <v>0</v>
      </c>
      <c r="BL232" s="17" t="s">
        <v>127</v>
      </c>
      <c r="BM232" s="144" t="s">
        <v>685</v>
      </c>
    </row>
    <row r="233" spans="2:65" s="12" customFormat="1">
      <c r="B233" s="146"/>
      <c r="D233" s="147" t="s">
        <v>191</v>
      </c>
      <c r="E233" s="148" t="s">
        <v>1</v>
      </c>
      <c r="F233" s="149" t="s">
        <v>686</v>
      </c>
      <c r="H233" s="150">
        <v>4</v>
      </c>
      <c r="I233" s="151"/>
      <c r="L233" s="146"/>
      <c r="M233" s="152"/>
      <c r="T233" s="153"/>
      <c r="AT233" s="148" t="s">
        <v>191</v>
      </c>
      <c r="AU233" s="148" t="s">
        <v>82</v>
      </c>
      <c r="AV233" s="12" t="s">
        <v>82</v>
      </c>
      <c r="AW233" s="12" t="s">
        <v>29</v>
      </c>
      <c r="AX233" s="12" t="s">
        <v>80</v>
      </c>
      <c r="AY233" s="148" t="s">
        <v>181</v>
      </c>
    </row>
    <row r="234" spans="2:65" s="1" customFormat="1" ht="24.2" customHeight="1">
      <c r="B234" s="132"/>
      <c r="C234" s="133" t="s">
        <v>392</v>
      </c>
      <c r="D234" s="133" t="s">
        <v>184</v>
      </c>
      <c r="E234" s="134" t="s">
        <v>393</v>
      </c>
      <c r="F234" s="135" t="s">
        <v>394</v>
      </c>
      <c r="G234" s="136" t="s">
        <v>236</v>
      </c>
      <c r="H234" s="137">
        <v>4.2999999999999997E-2</v>
      </c>
      <c r="I234" s="138"/>
      <c r="J234" s="139">
        <f>ROUND(I234*H234,2)</f>
        <v>0</v>
      </c>
      <c r="K234" s="135" t="s">
        <v>188</v>
      </c>
      <c r="L234" s="32"/>
      <c r="M234" s="140" t="s">
        <v>1</v>
      </c>
      <c r="N234" s="141" t="s">
        <v>37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127</v>
      </c>
      <c r="AT234" s="144" t="s">
        <v>184</v>
      </c>
      <c r="AU234" s="144" t="s">
        <v>82</v>
      </c>
      <c r="AY234" s="17" t="s">
        <v>181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80</v>
      </c>
      <c r="BK234" s="145">
        <f>ROUND(I234*H234,2)</f>
        <v>0</v>
      </c>
      <c r="BL234" s="17" t="s">
        <v>127</v>
      </c>
      <c r="BM234" s="144" t="s">
        <v>687</v>
      </c>
    </row>
    <row r="235" spans="2:65" s="1" customFormat="1" ht="24.2" customHeight="1">
      <c r="B235" s="132"/>
      <c r="C235" s="133" t="s">
        <v>396</v>
      </c>
      <c r="D235" s="133" t="s">
        <v>184</v>
      </c>
      <c r="E235" s="134" t="s">
        <v>397</v>
      </c>
      <c r="F235" s="135" t="s">
        <v>398</v>
      </c>
      <c r="G235" s="136" t="s">
        <v>236</v>
      </c>
      <c r="H235" s="137">
        <v>4.2999999999999997E-2</v>
      </c>
      <c r="I235" s="138"/>
      <c r="J235" s="139">
        <f>ROUND(I235*H235,2)</f>
        <v>0</v>
      </c>
      <c r="K235" s="135" t="s">
        <v>188</v>
      </c>
      <c r="L235" s="32"/>
      <c r="M235" s="140" t="s">
        <v>1</v>
      </c>
      <c r="N235" s="141" t="s">
        <v>37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127</v>
      </c>
      <c r="AT235" s="144" t="s">
        <v>184</v>
      </c>
      <c r="AU235" s="144" t="s">
        <v>82</v>
      </c>
      <c r="AY235" s="17" t="s">
        <v>181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80</v>
      </c>
      <c r="BK235" s="145">
        <f>ROUND(I235*H235,2)</f>
        <v>0</v>
      </c>
      <c r="BL235" s="17" t="s">
        <v>127</v>
      </c>
      <c r="BM235" s="144" t="s">
        <v>688</v>
      </c>
    </row>
    <row r="236" spans="2:65" s="11" customFormat="1" ht="22.9" customHeight="1">
      <c r="B236" s="120"/>
      <c r="D236" s="121" t="s">
        <v>71</v>
      </c>
      <c r="E236" s="130" t="s">
        <v>400</v>
      </c>
      <c r="F236" s="130" t="s">
        <v>401</v>
      </c>
      <c r="I236" s="123"/>
      <c r="J236" s="131">
        <f>BK236</f>
        <v>0</v>
      </c>
      <c r="L236" s="120"/>
      <c r="M236" s="125"/>
      <c r="P236" s="126">
        <f>SUM(P237:P240)</f>
        <v>0</v>
      </c>
      <c r="R236" s="126">
        <f>SUM(R237:R240)</f>
        <v>5.2785000000000002E-3</v>
      </c>
      <c r="T236" s="127">
        <f>SUM(T237:T240)</f>
        <v>0</v>
      </c>
      <c r="AR236" s="121" t="s">
        <v>82</v>
      </c>
      <c r="AT236" s="128" t="s">
        <v>71</v>
      </c>
      <c r="AU236" s="128" t="s">
        <v>80</v>
      </c>
      <c r="AY236" s="121" t="s">
        <v>181</v>
      </c>
      <c r="BK236" s="129">
        <f>SUM(BK237:BK240)</f>
        <v>0</v>
      </c>
    </row>
    <row r="237" spans="2:65" s="1" customFormat="1" ht="33" customHeight="1">
      <c r="B237" s="132"/>
      <c r="C237" s="133" t="s">
        <v>402</v>
      </c>
      <c r="D237" s="133" t="s">
        <v>184</v>
      </c>
      <c r="E237" s="134" t="s">
        <v>407</v>
      </c>
      <c r="F237" s="135" t="s">
        <v>408</v>
      </c>
      <c r="G237" s="136" t="s">
        <v>187</v>
      </c>
      <c r="H237" s="137">
        <v>27</v>
      </c>
      <c r="I237" s="138"/>
      <c r="J237" s="139">
        <f>ROUND(I237*H237,2)</f>
        <v>0</v>
      </c>
      <c r="K237" s="135" t="s">
        <v>188</v>
      </c>
      <c r="L237" s="32"/>
      <c r="M237" s="140" t="s">
        <v>1</v>
      </c>
      <c r="N237" s="141" t="s">
        <v>37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127</v>
      </c>
      <c r="AT237" s="144" t="s">
        <v>184</v>
      </c>
      <c r="AU237" s="144" t="s">
        <v>82</v>
      </c>
      <c r="AY237" s="17" t="s">
        <v>181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80</v>
      </c>
      <c r="BK237" s="145">
        <f>ROUND(I237*H237,2)</f>
        <v>0</v>
      </c>
      <c r="BL237" s="17" t="s">
        <v>127</v>
      </c>
      <c r="BM237" s="144" t="s">
        <v>803</v>
      </c>
    </row>
    <row r="238" spans="2:65" s="1" customFormat="1" ht="24.2" customHeight="1">
      <c r="B238" s="132"/>
      <c r="C238" s="170" t="s">
        <v>406</v>
      </c>
      <c r="D238" s="170" t="s">
        <v>272</v>
      </c>
      <c r="E238" s="171" t="s">
        <v>411</v>
      </c>
      <c r="F238" s="172" t="s">
        <v>412</v>
      </c>
      <c r="G238" s="173" t="s">
        <v>187</v>
      </c>
      <c r="H238" s="174">
        <v>31.05</v>
      </c>
      <c r="I238" s="175"/>
      <c r="J238" s="176">
        <f>ROUND(I238*H238,2)</f>
        <v>0</v>
      </c>
      <c r="K238" s="172" t="s">
        <v>188</v>
      </c>
      <c r="L238" s="177"/>
      <c r="M238" s="178" t="s">
        <v>1</v>
      </c>
      <c r="N238" s="179" t="s">
        <v>37</v>
      </c>
      <c r="P238" s="142">
        <f>O238*H238</f>
        <v>0</v>
      </c>
      <c r="Q238" s="142">
        <v>1.7000000000000001E-4</v>
      </c>
      <c r="R238" s="142">
        <f>Q238*H238</f>
        <v>5.2785000000000002E-3</v>
      </c>
      <c r="S238" s="142">
        <v>0</v>
      </c>
      <c r="T238" s="143">
        <f>S238*H238</f>
        <v>0</v>
      </c>
      <c r="AR238" s="144" t="s">
        <v>275</v>
      </c>
      <c r="AT238" s="144" t="s">
        <v>272</v>
      </c>
      <c r="AU238" s="144" t="s">
        <v>82</v>
      </c>
      <c r="AY238" s="17" t="s">
        <v>181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80</v>
      </c>
      <c r="BK238" s="145">
        <f>ROUND(I238*H238,2)</f>
        <v>0</v>
      </c>
      <c r="BL238" s="17" t="s">
        <v>127</v>
      </c>
      <c r="BM238" s="144" t="s">
        <v>804</v>
      </c>
    </row>
    <row r="239" spans="2:65" s="1" customFormat="1" ht="24.2" customHeight="1">
      <c r="B239" s="132"/>
      <c r="C239" s="133" t="s">
        <v>410</v>
      </c>
      <c r="D239" s="133" t="s">
        <v>184</v>
      </c>
      <c r="E239" s="134" t="s">
        <v>415</v>
      </c>
      <c r="F239" s="135" t="s">
        <v>416</v>
      </c>
      <c r="G239" s="136" t="s">
        <v>236</v>
      </c>
      <c r="H239" s="137">
        <v>5.0000000000000001E-3</v>
      </c>
      <c r="I239" s="138"/>
      <c r="J239" s="139">
        <f>ROUND(I239*H239,2)</f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80</v>
      </c>
      <c r="BK239" s="145">
        <f>ROUND(I239*H239,2)</f>
        <v>0</v>
      </c>
      <c r="BL239" s="17" t="s">
        <v>127</v>
      </c>
      <c r="BM239" s="144" t="s">
        <v>805</v>
      </c>
    </row>
    <row r="240" spans="2:65" s="1" customFormat="1" ht="24.2" customHeight="1">
      <c r="B240" s="132"/>
      <c r="C240" s="133" t="s">
        <v>414</v>
      </c>
      <c r="D240" s="133" t="s">
        <v>184</v>
      </c>
      <c r="E240" s="134" t="s">
        <v>419</v>
      </c>
      <c r="F240" s="135" t="s">
        <v>420</v>
      </c>
      <c r="G240" s="136" t="s">
        <v>236</v>
      </c>
      <c r="H240" s="137">
        <v>5.0000000000000001E-3</v>
      </c>
      <c r="I240" s="138"/>
      <c r="J240" s="139">
        <f>ROUND(I240*H240,2)</f>
        <v>0</v>
      </c>
      <c r="K240" s="135" t="s">
        <v>188</v>
      </c>
      <c r="L240" s="32"/>
      <c r="M240" s="140" t="s">
        <v>1</v>
      </c>
      <c r="N240" s="141" t="s">
        <v>37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127</v>
      </c>
      <c r="AT240" s="144" t="s">
        <v>184</v>
      </c>
      <c r="AU240" s="144" t="s">
        <v>82</v>
      </c>
      <c r="AY240" s="17" t="s">
        <v>181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80</v>
      </c>
      <c r="BK240" s="145">
        <f>ROUND(I240*H240,2)</f>
        <v>0</v>
      </c>
      <c r="BL240" s="17" t="s">
        <v>127</v>
      </c>
      <c r="BM240" s="144" t="s">
        <v>806</v>
      </c>
    </row>
    <row r="241" spans="2:65" s="11" customFormat="1" ht="22.9" customHeight="1">
      <c r="B241" s="120"/>
      <c r="D241" s="121" t="s">
        <v>71</v>
      </c>
      <c r="E241" s="130" t="s">
        <v>422</v>
      </c>
      <c r="F241" s="130" t="s">
        <v>423</v>
      </c>
      <c r="I241" s="123"/>
      <c r="J241" s="131">
        <f>BK241</f>
        <v>0</v>
      </c>
      <c r="L241" s="120"/>
      <c r="M241" s="125"/>
      <c r="P241" s="126">
        <f>SUM(P242:P250)</f>
        <v>0</v>
      </c>
      <c r="R241" s="126">
        <f>SUM(R242:R250)</f>
        <v>0</v>
      </c>
      <c r="T241" s="127">
        <f>SUM(T242:T250)</f>
        <v>0.31473200000000001</v>
      </c>
      <c r="AR241" s="121" t="s">
        <v>82</v>
      </c>
      <c r="AT241" s="128" t="s">
        <v>71</v>
      </c>
      <c r="AU241" s="128" t="s">
        <v>80</v>
      </c>
      <c r="AY241" s="121" t="s">
        <v>181</v>
      </c>
      <c r="BK241" s="129">
        <f>SUM(BK242:BK250)</f>
        <v>0</v>
      </c>
    </row>
    <row r="242" spans="2:65" s="1" customFormat="1" ht="21.75" customHeight="1">
      <c r="B242" s="132"/>
      <c r="C242" s="133" t="s">
        <v>418</v>
      </c>
      <c r="D242" s="133" t="s">
        <v>184</v>
      </c>
      <c r="E242" s="134" t="s">
        <v>693</v>
      </c>
      <c r="F242" s="135" t="s">
        <v>694</v>
      </c>
      <c r="G242" s="136" t="s">
        <v>187</v>
      </c>
      <c r="H242" s="137">
        <v>3.4</v>
      </c>
      <c r="I242" s="138"/>
      <c r="J242" s="139">
        <f>ROUND(I242*H242,2)</f>
        <v>0</v>
      </c>
      <c r="K242" s="135" t="s">
        <v>188</v>
      </c>
      <c r="L242" s="32"/>
      <c r="M242" s="140" t="s">
        <v>1</v>
      </c>
      <c r="N242" s="141" t="s">
        <v>37</v>
      </c>
      <c r="P242" s="142">
        <f>O242*H242</f>
        <v>0</v>
      </c>
      <c r="Q242" s="142">
        <v>0</v>
      </c>
      <c r="R242" s="142">
        <f>Q242*H242</f>
        <v>0</v>
      </c>
      <c r="S242" s="142">
        <v>1.098E-2</v>
      </c>
      <c r="T242" s="143">
        <f>S242*H242</f>
        <v>3.7331999999999997E-2</v>
      </c>
      <c r="AR242" s="144" t="s">
        <v>127</v>
      </c>
      <c r="AT242" s="144" t="s">
        <v>184</v>
      </c>
      <c r="AU242" s="144" t="s">
        <v>82</v>
      </c>
      <c r="AY242" s="17" t="s">
        <v>181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80</v>
      </c>
      <c r="BK242" s="145">
        <f>ROUND(I242*H242,2)</f>
        <v>0</v>
      </c>
      <c r="BL242" s="17" t="s">
        <v>127</v>
      </c>
      <c r="BM242" s="144" t="s">
        <v>695</v>
      </c>
    </row>
    <row r="243" spans="2:65" s="14" customFormat="1">
      <c r="B243" s="164"/>
      <c r="D243" s="147" t="s">
        <v>191</v>
      </c>
      <c r="E243" s="165" t="s">
        <v>1</v>
      </c>
      <c r="F243" s="166" t="s">
        <v>680</v>
      </c>
      <c r="H243" s="165" t="s">
        <v>1</v>
      </c>
      <c r="I243" s="167"/>
      <c r="L243" s="164"/>
      <c r="M243" s="168"/>
      <c r="T243" s="169"/>
      <c r="AT243" s="165" t="s">
        <v>191</v>
      </c>
      <c r="AU243" s="165" t="s">
        <v>82</v>
      </c>
      <c r="AV243" s="14" t="s">
        <v>80</v>
      </c>
      <c r="AW243" s="14" t="s">
        <v>29</v>
      </c>
      <c r="AX243" s="14" t="s">
        <v>72</v>
      </c>
      <c r="AY243" s="165" t="s">
        <v>181</v>
      </c>
    </row>
    <row r="244" spans="2:65" s="12" customFormat="1">
      <c r="B244" s="146"/>
      <c r="D244" s="147" t="s">
        <v>191</v>
      </c>
      <c r="E244" s="148" t="s">
        <v>1</v>
      </c>
      <c r="F244" s="149" t="s">
        <v>696</v>
      </c>
      <c r="H244" s="150">
        <v>3.4</v>
      </c>
      <c r="I244" s="151"/>
      <c r="L244" s="146"/>
      <c r="M244" s="152"/>
      <c r="T244" s="153"/>
      <c r="AT244" s="148" t="s">
        <v>191</v>
      </c>
      <c r="AU244" s="148" t="s">
        <v>82</v>
      </c>
      <c r="AV244" s="12" t="s">
        <v>82</v>
      </c>
      <c r="AW244" s="12" t="s">
        <v>29</v>
      </c>
      <c r="AX244" s="12" t="s">
        <v>72</v>
      </c>
      <c r="AY244" s="148" t="s">
        <v>181</v>
      </c>
    </row>
    <row r="245" spans="2:65" s="13" customFormat="1">
      <c r="B245" s="154"/>
      <c r="D245" s="147" t="s">
        <v>191</v>
      </c>
      <c r="E245" s="155" t="s">
        <v>1</v>
      </c>
      <c r="F245" s="156" t="s">
        <v>193</v>
      </c>
      <c r="H245" s="157">
        <v>3.4</v>
      </c>
      <c r="I245" s="158"/>
      <c r="L245" s="154"/>
      <c r="M245" s="159"/>
      <c r="T245" s="160"/>
      <c r="AT245" s="155" t="s">
        <v>191</v>
      </c>
      <c r="AU245" s="155" t="s">
        <v>82</v>
      </c>
      <c r="AV245" s="13" t="s">
        <v>189</v>
      </c>
      <c r="AW245" s="13" t="s">
        <v>29</v>
      </c>
      <c r="AX245" s="13" t="s">
        <v>80</v>
      </c>
      <c r="AY245" s="155" t="s">
        <v>181</v>
      </c>
    </row>
    <row r="246" spans="2:65" s="1" customFormat="1" ht="24.2" customHeight="1">
      <c r="B246" s="132"/>
      <c r="C246" s="133" t="s">
        <v>424</v>
      </c>
      <c r="D246" s="133" t="s">
        <v>184</v>
      </c>
      <c r="E246" s="134" t="s">
        <v>697</v>
      </c>
      <c r="F246" s="135" t="s">
        <v>698</v>
      </c>
      <c r="G246" s="136" t="s">
        <v>187</v>
      </c>
      <c r="H246" s="137">
        <v>3.4</v>
      </c>
      <c r="I246" s="138"/>
      <c r="J246" s="139">
        <f>ROUND(I246*H246,2)</f>
        <v>0</v>
      </c>
      <c r="K246" s="135" t="s">
        <v>188</v>
      </c>
      <c r="L246" s="32"/>
      <c r="M246" s="140" t="s">
        <v>1</v>
      </c>
      <c r="N246" s="141" t="s">
        <v>37</v>
      </c>
      <c r="P246" s="142">
        <f>O246*H246</f>
        <v>0</v>
      </c>
      <c r="Q246" s="142">
        <v>0</v>
      </c>
      <c r="R246" s="142">
        <f>Q246*H246</f>
        <v>0</v>
      </c>
      <c r="S246" s="142">
        <v>8.0000000000000002E-3</v>
      </c>
      <c r="T246" s="143">
        <f>S246*H246</f>
        <v>2.7199999999999998E-2</v>
      </c>
      <c r="AR246" s="144" t="s">
        <v>127</v>
      </c>
      <c r="AT246" s="144" t="s">
        <v>184</v>
      </c>
      <c r="AU246" s="144" t="s">
        <v>82</v>
      </c>
      <c r="AY246" s="17" t="s">
        <v>181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80</v>
      </c>
      <c r="BK246" s="145">
        <f>ROUND(I246*H246,2)</f>
        <v>0</v>
      </c>
      <c r="BL246" s="17" t="s">
        <v>127</v>
      </c>
      <c r="BM246" s="144" t="s">
        <v>699</v>
      </c>
    </row>
    <row r="247" spans="2:65" s="1" customFormat="1" ht="24.2" customHeight="1">
      <c r="B247" s="132"/>
      <c r="C247" s="133" t="s">
        <v>428</v>
      </c>
      <c r="D247" s="133" t="s">
        <v>184</v>
      </c>
      <c r="E247" s="134" t="s">
        <v>700</v>
      </c>
      <c r="F247" s="135" t="s">
        <v>701</v>
      </c>
      <c r="G247" s="136" t="s">
        <v>356</v>
      </c>
      <c r="H247" s="137">
        <v>2</v>
      </c>
      <c r="I247" s="138"/>
      <c r="J247" s="139">
        <f>ROUND(I247*H247,2)</f>
        <v>0</v>
      </c>
      <c r="K247" s="135" t="s">
        <v>188</v>
      </c>
      <c r="L247" s="32"/>
      <c r="M247" s="140" t="s">
        <v>1</v>
      </c>
      <c r="N247" s="141" t="s">
        <v>37</v>
      </c>
      <c r="P247" s="142">
        <f>O247*H247</f>
        <v>0</v>
      </c>
      <c r="Q247" s="142">
        <v>0</v>
      </c>
      <c r="R247" s="142">
        <f>Q247*H247</f>
        <v>0</v>
      </c>
      <c r="S247" s="142">
        <v>4.1700000000000001E-2</v>
      </c>
      <c r="T247" s="143">
        <f>S247*H247</f>
        <v>8.3400000000000002E-2</v>
      </c>
      <c r="AR247" s="144" t="s">
        <v>127</v>
      </c>
      <c r="AT247" s="144" t="s">
        <v>184</v>
      </c>
      <c r="AU247" s="144" t="s">
        <v>82</v>
      </c>
      <c r="AY247" s="17" t="s">
        <v>181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80</v>
      </c>
      <c r="BK247" s="145">
        <f>ROUND(I247*H247,2)</f>
        <v>0</v>
      </c>
      <c r="BL247" s="17" t="s">
        <v>127</v>
      </c>
      <c r="BM247" s="144" t="s">
        <v>702</v>
      </c>
    </row>
    <row r="248" spans="2:65" s="1" customFormat="1" ht="37.9" customHeight="1">
      <c r="B248" s="132"/>
      <c r="C248" s="133" t="s">
        <v>432</v>
      </c>
      <c r="D248" s="133" t="s">
        <v>184</v>
      </c>
      <c r="E248" s="134" t="s">
        <v>703</v>
      </c>
      <c r="F248" s="135" t="s">
        <v>704</v>
      </c>
      <c r="G248" s="136" t="s">
        <v>356</v>
      </c>
      <c r="H248" s="137">
        <v>2</v>
      </c>
      <c r="I248" s="138"/>
      <c r="J248" s="139">
        <f>ROUND(I248*H248,2)</f>
        <v>0</v>
      </c>
      <c r="K248" s="135" t="s">
        <v>1</v>
      </c>
      <c r="L248" s="32"/>
      <c r="M248" s="140" t="s">
        <v>1</v>
      </c>
      <c r="N248" s="141" t="s">
        <v>37</v>
      </c>
      <c r="P248" s="142">
        <f>O248*H248</f>
        <v>0</v>
      </c>
      <c r="Q248" s="142">
        <v>0</v>
      </c>
      <c r="R248" s="142">
        <f>Q248*H248</f>
        <v>0</v>
      </c>
      <c r="S248" s="142">
        <v>4.1700000000000001E-2</v>
      </c>
      <c r="T248" s="143">
        <f>S248*H248</f>
        <v>8.3400000000000002E-2</v>
      </c>
      <c r="AR248" s="144" t="s">
        <v>127</v>
      </c>
      <c r="AT248" s="144" t="s">
        <v>184</v>
      </c>
      <c r="AU248" s="144" t="s">
        <v>82</v>
      </c>
      <c r="AY248" s="17" t="s">
        <v>181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80</v>
      </c>
      <c r="BK248" s="145">
        <f>ROUND(I248*H248,2)</f>
        <v>0</v>
      </c>
      <c r="BL248" s="17" t="s">
        <v>127</v>
      </c>
      <c r="BM248" s="144" t="s">
        <v>705</v>
      </c>
    </row>
    <row r="249" spans="2:65" s="1" customFormat="1" ht="33" customHeight="1">
      <c r="B249" s="132"/>
      <c r="C249" s="133" t="s">
        <v>436</v>
      </c>
      <c r="D249" s="133" t="s">
        <v>184</v>
      </c>
      <c r="E249" s="134" t="s">
        <v>441</v>
      </c>
      <c r="F249" s="135" t="s">
        <v>442</v>
      </c>
      <c r="G249" s="136" t="s">
        <v>356</v>
      </c>
      <c r="H249" s="137">
        <v>1</v>
      </c>
      <c r="I249" s="138"/>
      <c r="J249" s="139">
        <f>ROUND(I249*H249,2)</f>
        <v>0</v>
      </c>
      <c r="K249" s="135" t="s">
        <v>1</v>
      </c>
      <c r="L249" s="32"/>
      <c r="M249" s="140" t="s">
        <v>1</v>
      </c>
      <c r="N249" s="141" t="s">
        <v>37</v>
      </c>
      <c r="P249" s="142">
        <f>O249*H249</f>
        <v>0</v>
      </c>
      <c r="Q249" s="142">
        <v>0</v>
      </c>
      <c r="R249" s="142">
        <f>Q249*H249</f>
        <v>0</v>
      </c>
      <c r="S249" s="142">
        <v>4.1700000000000001E-2</v>
      </c>
      <c r="T249" s="143">
        <f>S249*H249</f>
        <v>4.1700000000000001E-2</v>
      </c>
      <c r="AR249" s="144" t="s">
        <v>127</v>
      </c>
      <c r="AT249" s="144" t="s">
        <v>184</v>
      </c>
      <c r="AU249" s="144" t="s">
        <v>82</v>
      </c>
      <c r="AY249" s="17" t="s">
        <v>181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80</v>
      </c>
      <c r="BK249" s="145">
        <f>ROUND(I249*H249,2)</f>
        <v>0</v>
      </c>
      <c r="BL249" s="17" t="s">
        <v>127</v>
      </c>
      <c r="BM249" s="144" t="s">
        <v>807</v>
      </c>
    </row>
    <row r="250" spans="2:65" s="1" customFormat="1" ht="33" customHeight="1">
      <c r="B250" s="132"/>
      <c r="C250" s="133" t="s">
        <v>440</v>
      </c>
      <c r="D250" s="133" t="s">
        <v>184</v>
      </c>
      <c r="E250" s="134" t="s">
        <v>445</v>
      </c>
      <c r="F250" s="135" t="s">
        <v>446</v>
      </c>
      <c r="G250" s="136" t="s">
        <v>356</v>
      </c>
      <c r="H250" s="137">
        <v>1</v>
      </c>
      <c r="I250" s="138"/>
      <c r="J250" s="139">
        <f>ROUND(I250*H250,2)</f>
        <v>0</v>
      </c>
      <c r="K250" s="135" t="s">
        <v>1</v>
      </c>
      <c r="L250" s="32"/>
      <c r="M250" s="140" t="s">
        <v>1</v>
      </c>
      <c r="N250" s="141" t="s">
        <v>37</v>
      </c>
      <c r="P250" s="142">
        <f>O250*H250</f>
        <v>0</v>
      </c>
      <c r="Q250" s="142">
        <v>0</v>
      </c>
      <c r="R250" s="142">
        <f>Q250*H250</f>
        <v>0</v>
      </c>
      <c r="S250" s="142">
        <v>4.1700000000000001E-2</v>
      </c>
      <c r="T250" s="143">
        <f>S250*H250</f>
        <v>4.1700000000000001E-2</v>
      </c>
      <c r="AR250" s="144" t="s">
        <v>127</v>
      </c>
      <c r="AT250" s="144" t="s">
        <v>184</v>
      </c>
      <c r="AU250" s="144" t="s">
        <v>82</v>
      </c>
      <c r="AY250" s="17" t="s">
        <v>181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80</v>
      </c>
      <c r="BK250" s="145">
        <f>ROUND(I250*H250,2)</f>
        <v>0</v>
      </c>
      <c r="BL250" s="17" t="s">
        <v>127</v>
      </c>
      <c r="BM250" s="144" t="s">
        <v>808</v>
      </c>
    </row>
    <row r="251" spans="2:65" s="11" customFormat="1" ht="22.9" customHeight="1">
      <c r="B251" s="120"/>
      <c r="D251" s="121" t="s">
        <v>71</v>
      </c>
      <c r="E251" s="130" t="s">
        <v>452</v>
      </c>
      <c r="F251" s="130" t="s">
        <v>453</v>
      </c>
      <c r="I251" s="123"/>
      <c r="J251" s="131">
        <f>BK251</f>
        <v>0</v>
      </c>
      <c r="L251" s="120"/>
      <c r="M251" s="125"/>
      <c r="P251" s="126">
        <f>SUM(P252:P263)</f>
        <v>0</v>
      </c>
      <c r="R251" s="126">
        <f>SUM(R252:R263)</f>
        <v>0.132522</v>
      </c>
      <c r="T251" s="127">
        <f>SUM(T252:T263)</f>
        <v>0</v>
      </c>
      <c r="AR251" s="121" t="s">
        <v>82</v>
      </c>
      <c r="AT251" s="128" t="s">
        <v>71</v>
      </c>
      <c r="AU251" s="128" t="s">
        <v>80</v>
      </c>
      <c r="AY251" s="121" t="s">
        <v>181</v>
      </c>
      <c r="BK251" s="129">
        <f>SUM(BK252:BK263)</f>
        <v>0</v>
      </c>
    </row>
    <row r="252" spans="2:65" s="1" customFormat="1" ht="16.5" customHeight="1">
      <c r="B252" s="132"/>
      <c r="C252" s="133" t="s">
        <v>444</v>
      </c>
      <c r="D252" s="133" t="s">
        <v>184</v>
      </c>
      <c r="E252" s="134" t="s">
        <v>455</v>
      </c>
      <c r="F252" s="135" t="s">
        <v>456</v>
      </c>
      <c r="G252" s="136" t="s">
        <v>187</v>
      </c>
      <c r="H252" s="137">
        <v>3.9</v>
      </c>
      <c r="I252" s="138"/>
      <c r="J252" s="139">
        <f>ROUND(I252*H252,2)</f>
        <v>0</v>
      </c>
      <c r="K252" s="135" t="s">
        <v>188</v>
      </c>
      <c r="L252" s="32"/>
      <c r="M252" s="140" t="s">
        <v>1</v>
      </c>
      <c r="N252" s="141" t="s">
        <v>37</v>
      </c>
      <c r="P252" s="142">
        <f>O252*H252</f>
        <v>0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AR252" s="144" t="s">
        <v>127</v>
      </c>
      <c r="AT252" s="144" t="s">
        <v>184</v>
      </c>
      <c r="AU252" s="144" t="s">
        <v>82</v>
      </c>
      <c r="AY252" s="17" t="s">
        <v>181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80</v>
      </c>
      <c r="BK252" s="145">
        <f>ROUND(I252*H252,2)</f>
        <v>0</v>
      </c>
      <c r="BL252" s="17" t="s">
        <v>127</v>
      </c>
      <c r="BM252" s="144" t="s">
        <v>809</v>
      </c>
    </row>
    <row r="253" spans="2:65" s="12" customFormat="1">
      <c r="B253" s="146"/>
      <c r="D253" s="147" t="s">
        <v>191</v>
      </c>
      <c r="E253" s="148" t="s">
        <v>1</v>
      </c>
      <c r="F253" s="149" t="s">
        <v>810</v>
      </c>
      <c r="H253" s="150">
        <v>3.9</v>
      </c>
      <c r="I253" s="151"/>
      <c r="L253" s="146"/>
      <c r="M253" s="152"/>
      <c r="T253" s="153"/>
      <c r="AT253" s="148" t="s">
        <v>191</v>
      </c>
      <c r="AU253" s="148" t="s">
        <v>82</v>
      </c>
      <c r="AV253" s="12" t="s">
        <v>82</v>
      </c>
      <c r="AW253" s="12" t="s">
        <v>29</v>
      </c>
      <c r="AX253" s="12" t="s">
        <v>80</v>
      </c>
      <c r="AY253" s="148" t="s">
        <v>181</v>
      </c>
    </row>
    <row r="254" spans="2:65" s="1" customFormat="1" ht="16.5" customHeight="1">
      <c r="B254" s="132"/>
      <c r="C254" s="133" t="s">
        <v>448</v>
      </c>
      <c r="D254" s="133" t="s">
        <v>184</v>
      </c>
      <c r="E254" s="134" t="s">
        <v>460</v>
      </c>
      <c r="F254" s="135" t="s">
        <v>461</v>
      </c>
      <c r="G254" s="136" t="s">
        <v>187</v>
      </c>
      <c r="H254" s="137">
        <v>3.9</v>
      </c>
      <c r="I254" s="138"/>
      <c r="J254" s="139">
        <f>ROUND(I254*H254,2)</f>
        <v>0</v>
      </c>
      <c r="K254" s="135" t="s">
        <v>188</v>
      </c>
      <c r="L254" s="32"/>
      <c r="M254" s="140" t="s">
        <v>1</v>
      </c>
      <c r="N254" s="141" t="s">
        <v>37</v>
      </c>
      <c r="P254" s="142">
        <f>O254*H254</f>
        <v>0</v>
      </c>
      <c r="Q254" s="142">
        <v>2.9999999999999997E-4</v>
      </c>
      <c r="R254" s="142">
        <f>Q254*H254</f>
        <v>1.1699999999999998E-3</v>
      </c>
      <c r="S254" s="142">
        <v>0</v>
      </c>
      <c r="T254" s="143">
        <f>S254*H254</f>
        <v>0</v>
      </c>
      <c r="AR254" s="144" t="s">
        <v>127</v>
      </c>
      <c r="AT254" s="144" t="s">
        <v>184</v>
      </c>
      <c r="AU254" s="144" t="s">
        <v>82</v>
      </c>
      <c r="AY254" s="17" t="s">
        <v>181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80</v>
      </c>
      <c r="BK254" s="145">
        <f>ROUND(I254*H254,2)</f>
        <v>0</v>
      </c>
      <c r="BL254" s="17" t="s">
        <v>127</v>
      </c>
      <c r="BM254" s="144" t="s">
        <v>811</v>
      </c>
    </row>
    <row r="255" spans="2:65" s="1" customFormat="1" ht="24.2" customHeight="1">
      <c r="B255" s="132"/>
      <c r="C255" s="133" t="s">
        <v>454</v>
      </c>
      <c r="D255" s="133" t="s">
        <v>184</v>
      </c>
      <c r="E255" s="134" t="s">
        <v>464</v>
      </c>
      <c r="F255" s="135" t="s">
        <v>465</v>
      </c>
      <c r="G255" s="136" t="s">
        <v>187</v>
      </c>
      <c r="H255" s="137">
        <v>3.9</v>
      </c>
      <c r="I255" s="138"/>
      <c r="J255" s="139">
        <f>ROUND(I255*H255,2)</f>
        <v>0</v>
      </c>
      <c r="K255" s="135" t="s">
        <v>188</v>
      </c>
      <c r="L255" s="32"/>
      <c r="M255" s="140" t="s">
        <v>1</v>
      </c>
      <c r="N255" s="141" t="s">
        <v>37</v>
      </c>
      <c r="P255" s="142">
        <f>O255*H255</f>
        <v>0</v>
      </c>
      <c r="Q255" s="142">
        <v>7.5799999999999999E-3</v>
      </c>
      <c r="R255" s="142">
        <f>Q255*H255</f>
        <v>2.9561999999999998E-2</v>
      </c>
      <c r="S255" s="142">
        <v>0</v>
      </c>
      <c r="T255" s="143">
        <f>S255*H255</f>
        <v>0</v>
      </c>
      <c r="AR255" s="144" t="s">
        <v>127</v>
      </c>
      <c r="AT255" s="144" t="s">
        <v>184</v>
      </c>
      <c r="AU255" s="144" t="s">
        <v>82</v>
      </c>
      <c r="AY255" s="17" t="s">
        <v>181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80</v>
      </c>
      <c r="BK255" s="145">
        <f>ROUND(I255*H255,2)</f>
        <v>0</v>
      </c>
      <c r="BL255" s="17" t="s">
        <v>127</v>
      </c>
      <c r="BM255" s="144" t="s">
        <v>812</v>
      </c>
    </row>
    <row r="256" spans="2:65" s="1" customFormat="1" ht="24.2" customHeight="1">
      <c r="B256" s="132"/>
      <c r="C256" s="133" t="s">
        <v>459</v>
      </c>
      <c r="D256" s="133" t="s">
        <v>184</v>
      </c>
      <c r="E256" s="134" t="s">
        <v>468</v>
      </c>
      <c r="F256" s="135" t="s">
        <v>469</v>
      </c>
      <c r="G256" s="136" t="s">
        <v>187</v>
      </c>
      <c r="H256" s="137">
        <v>3.9</v>
      </c>
      <c r="I256" s="138"/>
      <c r="J256" s="139">
        <f>ROUND(I256*H256,2)</f>
        <v>0</v>
      </c>
      <c r="K256" s="135" t="s">
        <v>188</v>
      </c>
      <c r="L256" s="32"/>
      <c r="M256" s="140" t="s">
        <v>1</v>
      </c>
      <c r="N256" s="141" t="s">
        <v>37</v>
      </c>
      <c r="P256" s="142">
        <f>O256*H256</f>
        <v>0</v>
      </c>
      <c r="Q256" s="142">
        <v>6.3E-3</v>
      </c>
      <c r="R256" s="142">
        <f>Q256*H256</f>
        <v>2.4569999999999998E-2</v>
      </c>
      <c r="S256" s="142">
        <v>0</v>
      </c>
      <c r="T256" s="143">
        <f>S256*H256</f>
        <v>0</v>
      </c>
      <c r="AR256" s="144" t="s">
        <v>127</v>
      </c>
      <c r="AT256" s="144" t="s">
        <v>184</v>
      </c>
      <c r="AU256" s="144" t="s">
        <v>82</v>
      </c>
      <c r="AY256" s="17" t="s">
        <v>181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80</v>
      </c>
      <c r="BK256" s="145">
        <f>ROUND(I256*H256,2)</f>
        <v>0</v>
      </c>
      <c r="BL256" s="17" t="s">
        <v>127</v>
      </c>
      <c r="BM256" s="144" t="s">
        <v>813</v>
      </c>
    </row>
    <row r="257" spans="2:65" s="1" customFormat="1" ht="24.2" customHeight="1">
      <c r="B257" s="132"/>
      <c r="C257" s="170" t="s">
        <v>463</v>
      </c>
      <c r="D257" s="170" t="s">
        <v>272</v>
      </c>
      <c r="E257" s="171" t="s">
        <v>472</v>
      </c>
      <c r="F257" s="172" t="s">
        <v>473</v>
      </c>
      <c r="G257" s="173" t="s">
        <v>187</v>
      </c>
      <c r="H257" s="174">
        <v>4.29</v>
      </c>
      <c r="I257" s="175"/>
      <c r="J257" s="176">
        <f>ROUND(I257*H257,2)</f>
        <v>0</v>
      </c>
      <c r="K257" s="172" t="s">
        <v>188</v>
      </c>
      <c r="L257" s="177"/>
      <c r="M257" s="178" t="s">
        <v>1</v>
      </c>
      <c r="N257" s="179" t="s">
        <v>37</v>
      </c>
      <c r="P257" s="142">
        <f>O257*H257</f>
        <v>0</v>
      </c>
      <c r="Q257" s="142">
        <v>1.7999999999999999E-2</v>
      </c>
      <c r="R257" s="142">
        <f>Q257*H257</f>
        <v>7.7219999999999997E-2</v>
      </c>
      <c r="S257" s="142">
        <v>0</v>
      </c>
      <c r="T257" s="143">
        <f>S257*H257</f>
        <v>0</v>
      </c>
      <c r="AR257" s="144" t="s">
        <v>275</v>
      </c>
      <c r="AT257" s="144" t="s">
        <v>272</v>
      </c>
      <c r="AU257" s="144" t="s">
        <v>82</v>
      </c>
      <c r="AY257" s="17" t="s">
        <v>181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80</v>
      </c>
      <c r="BK257" s="145">
        <f>ROUND(I257*H257,2)</f>
        <v>0</v>
      </c>
      <c r="BL257" s="17" t="s">
        <v>127</v>
      </c>
      <c r="BM257" s="144" t="s">
        <v>814</v>
      </c>
    </row>
    <row r="258" spans="2:65" s="12" customFormat="1">
      <c r="B258" s="146"/>
      <c r="D258" s="147" t="s">
        <v>191</v>
      </c>
      <c r="F258" s="149" t="s">
        <v>815</v>
      </c>
      <c r="H258" s="150">
        <v>4.29</v>
      </c>
      <c r="I258" s="151"/>
      <c r="L258" s="146"/>
      <c r="M258" s="152"/>
      <c r="T258" s="153"/>
      <c r="AT258" s="148" t="s">
        <v>191</v>
      </c>
      <c r="AU258" s="148" t="s">
        <v>82</v>
      </c>
      <c r="AV258" s="12" t="s">
        <v>82</v>
      </c>
      <c r="AW258" s="12" t="s">
        <v>3</v>
      </c>
      <c r="AX258" s="12" t="s">
        <v>80</v>
      </c>
      <c r="AY258" s="148" t="s">
        <v>181</v>
      </c>
    </row>
    <row r="259" spans="2:65" s="1" customFormat="1" ht="24.2" customHeight="1">
      <c r="B259" s="132"/>
      <c r="C259" s="133" t="s">
        <v>467</v>
      </c>
      <c r="D259" s="133" t="s">
        <v>184</v>
      </c>
      <c r="E259" s="134" t="s">
        <v>477</v>
      </c>
      <c r="F259" s="135" t="s">
        <v>478</v>
      </c>
      <c r="G259" s="136" t="s">
        <v>187</v>
      </c>
      <c r="H259" s="137">
        <v>3.9</v>
      </c>
      <c r="I259" s="138"/>
      <c r="J259" s="139">
        <f>ROUND(I259*H259,2)</f>
        <v>0</v>
      </c>
      <c r="K259" s="135" t="s">
        <v>188</v>
      </c>
      <c r="L259" s="32"/>
      <c r="M259" s="140" t="s">
        <v>1</v>
      </c>
      <c r="N259" s="141" t="s">
        <v>37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127</v>
      </c>
      <c r="AT259" s="144" t="s">
        <v>184</v>
      </c>
      <c r="AU259" s="144" t="s">
        <v>82</v>
      </c>
      <c r="AY259" s="17" t="s">
        <v>181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80</v>
      </c>
      <c r="BK259" s="145">
        <f>ROUND(I259*H259,2)</f>
        <v>0</v>
      </c>
      <c r="BL259" s="17" t="s">
        <v>127</v>
      </c>
      <c r="BM259" s="144" t="s">
        <v>816</v>
      </c>
    </row>
    <row r="260" spans="2:65" s="1" customFormat="1" ht="24.2" customHeight="1">
      <c r="B260" s="132"/>
      <c r="C260" s="133" t="s">
        <v>471</v>
      </c>
      <c r="D260" s="133" t="s">
        <v>184</v>
      </c>
      <c r="E260" s="134" t="s">
        <v>481</v>
      </c>
      <c r="F260" s="135" t="s">
        <v>482</v>
      </c>
      <c r="G260" s="136" t="s">
        <v>187</v>
      </c>
      <c r="H260" s="137">
        <v>3.9</v>
      </c>
      <c r="I260" s="138"/>
      <c r="J260" s="139">
        <f>ROUND(I260*H260,2)</f>
        <v>0</v>
      </c>
      <c r="K260" s="135" t="s">
        <v>188</v>
      </c>
      <c r="L260" s="32"/>
      <c r="M260" s="140" t="s">
        <v>1</v>
      </c>
      <c r="N260" s="141" t="s">
        <v>37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127</v>
      </c>
      <c r="AT260" s="144" t="s">
        <v>184</v>
      </c>
      <c r="AU260" s="144" t="s">
        <v>82</v>
      </c>
      <c r="AY260" s="17" t="s">
        <v>181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80</v>
      </c>
      <c r="BK260" s="145">
        <f>ROUND(I260*H260,2)</f>
        <v>0</v>
      </c>
      <c r="BL260" s="17" t="s">
        <v>127</v>
      </c>
      <c r="BM260" s="144" t="s">
        <v>817</v>
      </c>
    </row>
    <row r="261" spans="2:65" s="1" customFormat="1" ht="24.2" customHeight="1">
      <c r="B261" s="132"/>
      <c r="C261" s="133" t="s">
        <v>476</v>
      </c>
      <c r="D261" s="133" t="s">
        <v>184</v>
      </c>
      <c r="E261" s="134" t="s">
        <v>485</v>
      </c>
      <c r="F261" s="135" t="s">
        <v>486</v>
      </c>
      <c r="G261" s="136" t="s">
        <v>187</v>
      </c>
      <c r="H261" s="137">
        <v>3.9</v>
      </c>
      <c r="I261" s="138"/>
      <c r="J261" s="139">
        <f>ROUND(I261*H261,2)</f>
        <v>0</v>
      </c>
      <c r="K261" s="135" t="s">
        <v>188</v>
      </c>
      <c r="L261" s="32"/>
      <c r="M261" s="140" t="s">
        <v>1</v>
      </c>
      <c r="N261" s="141" t="s">
        <v>37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127</v>
      </c>
      <c r="AT261" s="144" t="s">
        <v>184</v>
      </c>
      <c r="AU261" s="144" t="s">
        <v>82</v>
      </c>
      <c r="AY261" s="17" t="s">
        <v>181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80</v>
      </c>
      <c r="BK261" s="145">
        <f>ROUND(I261*H261,2)</f>
        <v>0</v>
      </c>
      <c r="BL261" s="17" t="s">
        <v>127</v>
      </c>
      <c r="BM261" s="144" t="s">
        <v>818</v>
      </c>
    </row>
    <row r="262" spans="2:65" s="1" customFormat="1" ht="24.2" customHeight="1">
      <c r="B262" s="132"/>
      <c r="C262" s="133" t="s">
        <v>480</v>
      </c>
      <c r="D262" s="133" t="s">
        <v>184</v>
      </c>
      <c r="E262" s="134" t="s">
        <v>489</v>
      </c>
      <c r="F262" s="135" t="s">
        <v>490</v>
      </c>
      <c r="G262" s="136" t="s">
        <v>236</v>
      </c>
      <c r="H262" s="137">
        <v>0.13300000000000001</v>
      </c>
      <c r="I262" s="138"/>
      <c r="J262" s="139">
        <f>ROUND(I262*H262,2)</f>
        <v>0</v>
      </c>
      <c r="K262" s="135" t="s">
        <v>188</v>
      </c>
      <c r="L262" s="32"/>
      <c r="M262" s="140" t="s">
        <v>1</v>
      </c>
      <c r="N262" s="141" t="s">
        <v>37</v>
      </c>
      <c r="P262" s="142">
        <f>O262*H262</f>
        <v>0</v>
      </c>
      <c r="Q262" s="142">
        <v>0</v>
      </c>
      <c r="R262" s="142">
        <f>Q262*H262</f>
        <v>0</v>
      </c>
      <c r="S262" s="142">
        <v>0</v>
      </c>
      <c r="T262" s="143">
        <f>S262*H262</f>
        <v>0</v>
      </c>
      <c r="AR262" s="144" t="s">
        <v>127</v>
      </c>
      <c r="AT262" s="144" t="s">
        <v>184</v>
      </c>
      <c r="AU262" s="144" t="s">
        <v>82</v>
      </c>
      <c r="AY262" s="17" t="s">
        <v>181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7" t="s">
        <v>80</v>
      </c>
      <c r="BK262" s="145">
        <f>ROUND(I262*H262,2)</f>
        <v>0</v>
      </c>
      <c r="BL262" s="17" t="s">
        <v>127</v>
      </c>
      <c r="BM262" s="144" t="s">
        <v>819</v>
      </c>
    </row>
    <row r="263" spans="2:65" s="1" customFormat="1" ht="24.2" customHeight="1">
      <c r="B263" s="132"/>
      <c r="C263" s="133" t="s">
        <v>484</v>
      </c>
      <c r="D263" s="133" t="s">
        <v>184</v>
      </c>
      <c r="E263" s="134" t="s">
        <v>493</v>
      </c>
      <c r="F263" s="135" t="s">
        <v>494</v>
      </c>
      <c r="G263" s="136" t="s">
        <v>236</v>
      </c>
      <c r="H263" s="137">
        <v>0.13300000000000001</v>
      </c>
      <c r="I263" s="138"/>
      <c r="J263" s="139">
        <f>ROUND(I263*H263,2)</f>
        <v>0</v>
      </c>
      <c r="K263" s="135" t="s">
        <v>188</v>
      </c>
      <c r="L263" s="32"/>
      <c r="M263" s="140" t="s">
        <v>1</v>
      </c>
      <c r="N263" s="141" t="s">
        <v>37</v>
      </c>
      <c r="P263" s="142">
        <f>O263*H263</f>
        <v>0</v>
      </c>
      <c r="Q263" s="142">
        <v>0</v>
      </c>
      <c r="R263" s="142">
        <f>Q263*H263</f>
        <v>0</v>
      </c>
      <c r="S263" s="142">
        <v>0</v>
      </c>
      <c r="T263" s="143">
        <f>S263*H263</f>
        <v>0</v>
      </c>
      <c r="AR263" s="144" t="s">
        <v>127</v>
      </c>
      <c r="AT263" s="144" t="s">
        <v>184</v>
      </c>
      <c r="AU263" s="144" t="s">
        <v>82</v>
      </c>
      <c r="AY263" s="17" t="s">
        <v>181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80</v>
      </c>
      <c r="BK263" s="145">
        <f>ROUND(I263*H263,2)</f>
        <v>0</v>
      </c>
      <c r="BL263" s="17" t="s">
        <v>127</v>
      </c>
      <c r="BM263" s="144" t="s">
        <v>820</v>
      </c>
    </row>
    <row r="264" spans="2:65" s="11" customFormat="1" ht="22.9" customHeight="1">
      <c r="B264" s="120"/>
      <c r="D264" s="121" t="s">
        <v>71</v>
      </c>
      <c r="E264" s="130" t="s">
        <v>496</v>
      </c>
      <c r="F264" s="130" t="s">
        <v>497</v>
      </c>
      <c r="I264" s="123"/>
      <c r="J264" s="131">
        <f>BK264</f>
        <v>0</v>
      </c>
      <c r="L264" s="120"/>
      <c r="M264" s="125"/>
      <c r="P264" s="126">
        <f>SUM(P265:P279)</f>
        <v>0</v>
      </c>
      <c r="R264" s="126">
        <f>SUM(R265:R279)</f>
        <v>7.1644819999999998E-2</v>
      </c>
      <c r="T264" s="127">
        <f>SUM(T265:T279)</f>
        <v>6.3420000000000004E-2</v>
      </c>
      <c r="AR264" s="121" t="s">
        <v>82</v>
      </c>
      <c r="AT264" s="128" t="s">
        <v>71</v>
      </c>
      <c r="AU264" s="128" t="s">
        <v>80</v>
      </c>
      <c r="AY264" s="121" t="s">
        <v>181</v>
      </c>
      <c r="BK264" s="129">
        <f>SUM(BK265:BK279)</f>
        <v>0</v>
      </c>
    </row>
    <row r="265" spans="2:65" s="1" customFormat="1" ht="16.5" customHeight="1">
      <c r="B265" s="132"/>
      <c r="C265" s="133" t="s">
        <v>488</v>
      </c>
      <c r="D265" s="133" t="s">
        <v>184</v>
      </c>
      <c r="E265" s="134" t="s">
        <v>499</v>
      </c>
      <c r="F265" s="135" t="s">
        <v>500</v>
      </c>
      <c r="G265" s="136" t="s">
        <v>187</v>
      </c>
      <c r="H265" s="137">
        <v>19.14</v>
      </c>
      <c r="I265" s="138"/>
      <c r="J265" s="139">
        <f>ROUND(I265*H265,2)</f>
        <v>0</v>
      </c>
      <c r="K265" s="135" t="s">
        <v>188</v>
      </c>
      <c r="L265" s="32"/>
      <c r="M265" s="140" t="s">
        <v>1</v>
      </c>
      <c r="N265" s="141" t="s">
        <v>37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127</v>
      </c>
      <c r="AT265" s="144" t="s">
        <v>184</v>
      </c>
      <c r="AU265" s="144" t="s">
        <v>82</v>
      </c>
      <c r="AY265" s="17" t="s">
        <v>181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80</v>
      </c>
      <c r="BK265" s="145">
        <f>ROUND(I265*H265,2)</f>
        <v>0</v>
      </c>
      <c r="BL265" s="17" t="s">
        <v>127</v>
      </c>
      <c r="BM265" s="144" t="s">
        <v>707</v>
      </c>
    </row>
    <row r="266" spans="2:65" s="12" customFormat="1">
      <c r="B266" s="146"/>
      <c r="D266" s="147" t="s">
        <v>191</v>
      </c>
      <c r="E266" s="148" t="s">
        <v>1</v>
      </c>
      <c r="F266" s="149" t="s">
        <v>780</v>
      </c>
      <c r="H266" s="150">
        <v>23.04</v>
      </c>
      <c r="I266" s="151"/>
      <c r="L266" s="146"/>
      <c r="M266" s="152"/>
      <c r="T266" s="153"/>
      <c r="AT266" s="148" t="s">
        <v>191</v>
      </c>
      <c r="AU266" s="148" t="s">
        <v>82</v>
      </c>
      <c r="AV266" s="12" t="s">
        <v>82</v>
      </c>
      <c r="AW266" s="12" t="s">
        <v>29</v>
      </c>
      <c r="AX266" s="12" t="s">
        <v>72</v>
      </c>
      <c r="AY266" s="148" t="s">
        <v>181</v>
      </c>
    </row>
    <row r="267" spans="2:65" s="12" customFormat="1">
      <c r="B267" s="146"/>
      <c r="D267" s="147" t="s">
        <v>191</v>
      </c>
      <c r="E267" s="148" t="s">
        <v>1</v>
      </c>
      <c r="F267" s="149" t="s">
        <v>821</v>
      </c>
      <c r="H267" s="150">
        <v>-3.9</v>
      </c>
      <c r="I267" s="151"/>
      <c r="L267" s="146"/>
      <c r="M267" s="152"/>
      <c r="T267" s="153"/>
      <c r="AT267" s="148" t="s">
        <v>191</v>
      </c>
      <c r="AU267" s="148" t="s">
        <v>82</v>
      </c>
      <c r="AV267" s="12" t="s">
        <v>82</v>
      </c>
      <c r="AW267" s="12" t="s">
        <v>29</v>
      </c>
      <c r="AX267" s="12" t="s">
        <v>72</v>
      </c>
      <c r="AY267" s="148" t="s">
        <v>181</v>
      </c>
    </row>
    <row r="268" spans="2:65" s="13" customFormat="1">
      <c r="B268" s="154"/>
      <c r="D268" s="147" t="s">
        <v>191</v>
      </c>
      <c r="E268" s="155" t="s">
        <v>1</v>
      </c>
      <c r="F268" s="156" t="s">
        <v>193</v>
      </c>
      <c r="H268" s="157">
        <v>19.14</v>
      </c>
      <c r="I268" s="158"/>
      <c r="L268" s="154"/>
      <c r="M268" s="159"/>
      <c r="T268" s="160"/>
      <c r="AT268" s="155" t="s">
        <v>191</v>
      </c>
      <c r="AU268" s="155" t="s">
        <v>82</v>
      </c>
      <c r="AV268" s="13" t="s">
        <v>189</v>
      </c>
      <c r="AW268" s="13" t="s">
        <v>29</v>
      </c>
      <c r="AX268" s="13" t="s">
        <v>80</v>
      </c>
      <c r="AY268" s="155" t="s">
        <v>181</v>
      </c>
    </row>
    <row r="269" spans="2:65" s="1" customFormat="1" ht="24.2" customHeight="1">
      <c r="B269" s="132"/>
      <c r="C269" s="133" t="s">
        <v>492</v>
      </c>
      <c r="D269" s="133" t="s">
        <v>184</v>
      </c>
      <c r="E269" s="134" t="s">
        <v>504</v>
      </c>
      <c r="F269" s="135" t="s">
        <v>505</v>
      </c>
      <c r="G269" s="136" t="s">
        <v>187</v>
      </c>
      <c r="H269" s="137">
        <v>19.14</v>
      </c>
      <c r="I269" s="138"/>
      <c r="J269" s="139">
        <f>ROUND(I269*H269,2)</f>
        <v>0</v>
      </c>
      <c r="K269" s="135" t="s">
        <v>188</v>
      </c>
      <c r="L269" s="32"/>
      <c r="M269" s="140" t="s">
        <v>1</v>
      </c>
      <c r="N269" s="141" t="s">
        <v>37</v>
      </c>
      <c r="P269" s="142">
        <f>O269*H269</f>
        <v>0</v>
      </c>
      <c r="Q269" s="142">
        <v>0</v>
      </c>
      <c r="R269" s="142">
        <f>Q269*H269</f>
        <v>0</v>
      </c>
      <c r="S269" s="142">
        <v>3.0000000000000001E-3</v>
      </c>
      <c r="T269" s="143">
        <f>S269*H269</f>
        <v>5.7420000000000006E-2</v>
      </c>
      <c r="AR269" s="144" t="s">
        <v>127</v>
      </c>
      <c r="AT269" s="144" t="s">
        <v>184</v>
      </c>
      <c r="AU269" s="144" t="s">
        <v>82</v>
      </c>
      <c r="AY269" s="17" t="s">
        <v>181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80</v>
      </c>
      <c r="BK269" s="145">
        <f>ROUND(I269*H269,2)</f>
        <v>0</v>
      </c>
      <c r="BL269" s="17" t="s">
        <v>127</v>
      </c>
      <c r="BM269" s="144" t="s">
        <v>708</v>
      </c>
    </row>
    <row r="270" spans="2:65" s="1" customFormat="1" ht="16.5" customHeight="1">
      <c r="B270" s="132"/>
      <c r="C270" s="133" t="s">
        <v>498</v>
      </c>
      <c r="D270" s="133" t="s">
        <v>184</v>
      </c>
      <c r="E270" s="134" t="s">
        <v>509</v>
      </c>
      <c r="F270" s="135" t="s">
        <v>510</v>
      </c>
      <c r="G270" s="136" t="s">
        <v>187</v>
      </c>
      <c r="H270" s="137">
        <v>19.14</v>
      </c>
      <c r="I270" s="138"/>
      <c r="J270" s="139">
        <f>ROUND(I270*H270,2)</f>
        <v>0</v>
      </c>
      <c r="K270" s="135" t="s">
        <v>188</v>
      </c>
      <c r="L270" s="32"/>
      <c r="M270" s="140" t="s">
        <v>1</v>
      </c>
      <c r="N270" s="141" t="s">
        <v>37</v>
      </c>
      <c r="P270" s="142">
        <f>O270*H270</f>
        <v>0</v>
      </c>
      <c r="Q270" s="142">
        <v>2.9999999999999997E-4</v>
      </c>
      <c r="R270" s="142">
        <f>Q270*H270</f>
        <v>5.7419999999999997E-3</v>
      </c>
      <c r="S270" s="142">
        <v>0</v>
      </c>
      <c r="T270" s="143">
        <f>S270*H270</f>
        <v>0</v>
      </c>
      <c r="AR270" s="144" t="s">
        <v>127</v>
      </c>
      <c r="AT270" s="144" t="s">
        <v>184</v>
      </c>
      <c r="AU270" s="144" t="s">
        <v>82</v>
      </c>
      <c r="AY270" s="17" t="s">
        <v>181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80</v>
      </c>
      <c r="BK270" s="145">
        <f>ROUND(I270*H270,2)</f>
        <v>0</v>
      </c>
      <c r="BL270" s="17" t="s">
        <v>127</v>
      </c>
      <c r="BM270" s="144" t="s">
        <v>709</v>
      </c>
    </row>
    <row r="271" spans="2:65" s="1" customFormat="1" ht="16.5" customHeight="1">
      <c r="B271" s="132"/>
      <c r="C271" s="170" t="s">
        <v>503</v>
      </c>
      <c r="D271" s="170" t="s">
        <v>272</v>
      </c>
      <c r="E271" s="171" t="s">
        <v>513</v>
      </c>
      <c r="F271" s="172" t="s">
        <v>514</v>
      </c>
      <c r="G271" s="173" t="s">
        <v>187</v>
      </c>
      <c r="H271" s="174">
        <v>21.053999999999998</v>
      </c>
      <c r="I271" s="175"/>
      <c r="J271" s="176">
        <f>ROUND(I271*H271,2)</f>
        <v>0</v>
      </c>
      <c r="K271" s="172" t="s">
        <v>188</v>
      </c>
      <c r="L271" s="177"/>
      <c r="M271" s="178" t="s">
        <v>1</v>
      </c>
      <c r="N271" s="179" t="s">
        <v>37</v>
      </c>
      <c r="P271" s="142">
        <f>O271*H271</f>
        <v>0</v>
      </c>
      <c r="Q271" s="142">
        <v>2.8300000000000001E-3</v>
      </c>
      <c r="R271" s="142">
        <f>Q271*H271</f>
        <v>5.9582819999999995E-2</v>
      </c>
      <c r="S271" s="142">
        <v>0</v>
      </c>
      <c r="T271" s="143">
        <f>S271*H271</f>
        <v>0</v>
      </c>
      <c r="AR271" s="144" t="s">
        <v>275</v>
      </c>
      <c r="AT271" s="144" t="s">
        <v>272</v>
      </c>
      <c r="AU271" s="144" t="s">
        <v>82</v>
      </c>
      <c r="AY271" s="17" t="s">
        <v>181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80</v>
      </c>
      <c r="BK271" s="145">
        <f>ROUND(I271*H271,2)</f>
        <v>0</v>
      </c>
      <c r="BL271" s="17" t="s">
        <v>127</v>
      </c>
      <c r="BM271" s="144" t="s">
        <v>710</v>
      </c>
    </row>
    <row r="272" spans="2:65" s="12" customFormat="1">
      <c r="B272" s="146"/>
      <c r="D272" s="147" t="s">
        <v>191</v>
      </c>
      <c r="F272" s="149" t="s">
        <v>822</v>
      </c>
      <c r="H272" s="150">
        <v>21.053999999999998</v>
      </c>
      <c r="I272" s="151"/>
      <c r="L272" s="146"/>
      <c r="M272" s="152"/>
      <c r="T272" s="153"/>
      <c r="AT272" s="148" t="s">
        <v>191</v>
      </c>
      <c r="AU272" s="148" t="s">
        <v>82</v>
      </c>
      <c r="AV272" s="12" t="s">
        <v>82</v>
      </c>
      <c r="AW272" s="12" t="s">
        <v>3</v>
      </c>
      <c r="AX272" s="12" t="s">
        <v>80</v>
      </c>
      <c r="AY272" s="148" t="s">
        <v>181</v>
      </c>
    </row>
    <row r="273" spans="2:65" s="1" customFormat="1" ht="21.75" customHeight="1">
      <c r="B273" s="132"/>
      <c r="C273" s="133" t="s">
        <v>508</v>
      </c>
      <c r="D273" s="133" t="s">
        <v>184</v>
      </c>
      <c r="E273" s="134" t="s">
        <v>517</v>
      </c>
      <c r="F273" s="135" t="s">
        <v>518</v>
      </c>
      <c r="G273" s="136" t="s">
        <v>240</v>
      </c>
      <c r="H273" s="137">
        <v>20</v>
      </c>
      <c r="I273" s="138"/>
      <c r="J273" s="139">
        <f>ROUND(I273*H273,2)</f>
        <v>0</v>
      </c>
      <c r="K273" s="135" t="s">
        <v>188</v>
      </c>
      <c r="L273" s="32"/>
      <c r="M273" s="140" t="s">
        <v>1</v>
      </c>
      <c r="N273" s="141" t="s">
        <v>37</v>
      </c>
      <c r="P273" s="142">
        <f>O273*H273</f>
        <v>0</v>
      </c>
      <c r="Q273" s="142">
        <v>0</v>
      </c>
      <c r="R273" s="142">
        <f>Q273*H273</f>
        <v>0</v>
      </c>
      <c r="S273" s="142">
        <v>2.9999999999999997E-4</v>
      </c>
      <c r="T273" s="143">
        <f>S273*H273</f>
        <v>5.9999999999999993E-3</v>
      </c>
      <c r="AR273" s="144" t="s">
        <v>127</v>
      </c>
      <c r="AT273" s="144" t="s">
        <v>184</v>
      </c>
      <c r="AU273" s="144" t="s">
        <v>82</v>
      </c>
      <c r="AY273" s="17" t="s">
        <v>181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7" t="s">
        <v>80</v>
      </c>
      <c r="BK273" s="145">
        <f>ROUND(I273*H273,2)</f>
        <v>0</v>
      </c>
      <c r="BL273" s="17" t="s">
        <v>127</v>
      </c>
      <c r="BM273" s="144" t="s">
        <v>712</v>
      </c>
    </row>
    <row r="274" spans="2:65" s="12" customFormat="1">
      <c r="B274" s="146"/>
      <c r="D274" s="147" t="s">
        <v>191</v>
      </c>
      <c r="E274" s="148" t="s">
        <v>1</v>
      </c>
      <c r="F274" s="149" t="s">
        <v>823</v>
      </c>
      <c r="H274" s="150">
        <v>20</v>
      </c>
      <c r="I274" s="151"/>
      <c r="L274" s="146"/>
      <c r="M274" s="152"/>
      <c r="T274" s="153"/>
      <c r="AT274" s="148" t="s">
        <v>191</v>
      </c>
      <c r="AU274" s="148" t="s">
        <v>82</v>
      </c>
      <c r="AV274" s="12" t="s">
        <v>82</v>
      </c>
      <c r="AW274" s="12" t="s">
        <v>29</v>
      </c>
      <c r="AX274" s="12" t="s">
        <v>80</v>
      </c>
      <c r="AY274" s="148" t="s">
        <v>181</v>
      </c>
    </row>
    <row r="275" spans="2:65" s="1" customFormat="1" ht="16.5" customHeight="1">
      <c r="B275" s="132"/>
      <c r="C275" s="133" t="s">
        <v>512</v>
      </c>
      <c r="D275" s="133" t="s">
        <v>184</v>
      </c>
      <c r="E275" s="134" t="s">
        <v>522</v>
      </c>
      <c r="F275" s="135" t="s">
        <v>523</v>
      </c>
      <c r="G275" s="136" t="s">
        <v>240</v>
      </c>
      <c r="H275" s="137">
        <v>20</v>
      </c>
      <c r="I275" s="138"/>
      <c r="J275" s="139">
        <f>ROUND(I275*H275,2)</f>
        <v>0</v>
      </c>
      <c r="K275" s="135" t="s">
        <v>188</v>
      </c>
      <c r="L275" s="32"/>
      <c r="M275" s="140" t="s">
        <v>1</v>
      </c>
      <c r="N275" s="141" t="s">
        <v>37</v>
      </c>
      <c r="P275" s="142">
        <f>O275*H275</f>
        <v>0</v>
      </c>
      <c r="Q275" s="142">
        <v>1.0000000000000001E-5</v>
      </c>
      <c r="R275" s="142">
        <f>Q275*H275</f>
        <v>2.0000000000000001E-4</v>
      </c>
      <c r="S275" s="142">
        <v>0</v>
      </c>
      <c r="T275" s="143">
        <f>S275*H275</f>
        <v>0</v>
      </c>
      <c r="AR275" s="144" t="s">
        <v>127</v>
      </c>
      <c r="AT275" s="144" t="s">
        <v>184</v>
      </c>
      <c r="AU275" s="144" t="s">
        <v>82</v>
      </c>
      <c r="AY275" s="17" t="s">
        <v>181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7" t="s">
        <v>80</v>
      </c>
      <c r="BK275" s="145">
        <f>ROUND(I275*H275,2)</f>
        <v>0</v>
      </c>
      <c r="BL275" s="17" t="s">
        <v>127</v>
      </c>
      <c r="BM275" s="144" t="s">
        <v>714</v>
      </c>
    </row>
    <row r="276" spans="2:65" s="1" customFormat="1" ht="16.5" customHeight="1">
      <c r="B276" s="132"/>
      <c r="C276" s="170" t="s">
        <v>516</v>
      </c>
      <c r="D276" s="170" t="s">
        <v>272</v>
      </c>
      <c r="E276" s="171" t="s">
        <v>527</v>
      </c>
      <c r="F276" s="172" t="s">
        <v>528</v>
      </c>
      <c r="G276" s="173" t="s">
        <v>240</v>
      </c>
      <c r="H276" s="174">
        <v>20.399999999999999</v>
      </c>
      <c r="I276" s="175"/>
      <c r="J276" s="176">
        <f>ROUND(I276*H276,2)</f>
        <v>0</v>
      </c>
      <c r="K276" s="172" t="s">
        <v>1</v>
      </c>
      <c r="L276" s="177"/>
      <c r="M276" s="178" t="s">
        <v>1</v>
      </c>
      <c r="N276" s="179" t="s">
        <v>37</v>
      </c>
      <c r="P276" s="142">
        <f>O276*H276</f>
        <v>0</v>
      </c>
      <c r="Q276" s="142">
        <v>2.9999999999999997E-4</v>
      </c>
      <c r="R276" s="142">
        <f>Q276*H276</f>
        <v>6.1199999999999987E-3</v>
      </c>
      <c r="S276" s="142">
        <v>0</v>
      </c>
      <c r="T276" s="143">
        <f>S276*H276</f>
        <v>0</v>
      </c>
      <c r="AR276" s="144" t="s">
        <v>275</v>
      </c>
      <c r="AT276" s="144" t="s">
        <v>272</v>
      </c>
      <c r="AU276" s="144" t="s">
        <v>82</v>
      </c>
      <c r="AY276" s="17" t="s">
        <v>181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80</v>
      </c>
      <c r="BK276" s="145">
        <f>ROUND(I276*H276,2)</f>
        <v>0</v>
      </c>
      <c r="BL276" s="17" t="s">
        <v>127</v>
      </c>
      <c r="BM276" s="144" t="s">
        <v>715</v>
      </c>
    </row>
    <row r="277" spans="2:65" s="12" customFormat="1">
      <c r="B277" s="146"/>
      <c r="D277" s="147" t="s">
        <v>191</v>
      </c>
      <c r="F277" s="149" t="s">
        <v>824</v>
      </c>
      <c r="H277" s="150">
        <v>20.399999999999999</v>
      </c>
      <c r="I277" s="151"/>
      <c r="L277" s="146"/>
      <c r="M277" s="152"/>
      <c r="T277" s="153"/>
      <c r="AT277" s="148" t="s">
        <v>191</v>
      </c>
      <c r="AU277" s="148" t="s">
        <v>82</v>
      </c>
      <c r="AV277" s="12" t="s">
        <v>82</v>
      </c>
      <c r="AW277" s="12" t="s">
        <v>3</v>
      </c>
      <c r="AX277" s="12" t="s">
        <v>80</v>
      </c>
      <c r="AY277" s="148" t="s">
        <v>181</v>
      </c>
    </row>
    <row r="278" spans="2:65" s="1" customFormat="1" ht="24.2" customHeight="1">
      <c r="B278" s="132"/>
      <c r="C278" s="133" t="s">
        <v>521</v>
      </c>
      <c r="D278" s="133" t="s">
        <v>184</v>
      </c>
      <c r="E278" s="134" t="s">
        <v>532</v>
      </c>
      <c r="F278" s="135" t="s">
        <v>533</v>
      </c>
      <c r="G278" s="136" t="s">
        <v>236</v>
      </c>
      <c r="H278" s="137">
        <v>7.1999999999999995E-2</v>
      </c>
      <c r="I278" s="138"/>
      <c r="J278" s="139">
        <f>ROUND(I278*H278,2)</f>
        <v>0</v>
      </c>
      <c r="K278" s="135" t="s">
        <v>188</v>
      </c>
      <c r="L278" s="32"/>
      <c r="M278" s="140" t="s">
        <v>1</v>
      </c>
      <c r="N278" s="141" t="s">
        <v>37</v>
      </c>
      <c r="P278" s="142">
        <f>O278*H278</f>
        <v>0</v>
      </c>
      <c r="Q278" s="142">
        <v>0</v>
      </c>
      <c r="R278" s="142">
        <f>Q278*H278</f>
        <v>0</v>
      </c>
      <c r="S278" s="142">
        <v>0</v>
      </c>
      <c r="T278" s="143">
        <f>S278*H278</f>
        <v>0</v>
      </c>
      <c r="AR278" s="144" t="s">
        <v>127</v>
      </c>
      <c r="AT278" s="144" t="s">
        <v>184</v>
      </c>
      <c r="AU278" s="144" t="s">
        <v>82</v>
      </c>
      <c r="AY278" s="17" t="s">
        <v>181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80</v>
      </c>
      <c r="BK278" s="145">
        <f>ROUND(I278*H278,2)</f>
        <v>0</v>
      </c>
      <c r="BL278" s="17" t="s">
        <v>127</v>
      </c>
      <c r="BM278" s="144" t="s">
        <v>717</v>
      </c>
    </row>
    <row r="279" spans="2:65" s="1" customFormat="1" ht="24.2" customHeight="1">
      <c r="B279" s="132"/>
      <c r="C279" s="133" t="s">
        <v>526</v>
      </c>
      <c r="D279" s="133" t="s">
        <v>184</v>
      </c>
      <c r="E279" s="134" t="s">
        <v>536</v>
      </c>
      <c r="F279" s="135" t="s">
        <v>537</v>
      </c>
      <c r="G279" s="136" t="s">
        <v>236</v>
      </c>
      <c r="H279" s="137">
        <v>7.1999999999999995E-2</v>
      </c>
      <c r="I279" s="138"/>
      <c r="J279" s="139">
        <f>ROUND(I279*H279,2)</f>
        <v>0</v>
      </c>
      <c r="K279" s="135" t="s">
        <v>188</v>
      </c>
      <c r="L279" s="32"/>
      <c r="M279" s="140" t="s">
        <v>1</v>
      </c>
      <c r="N279" s="141" t="s">
        <v>37</v>
      </c>
      <c r="P279" s="142">
        <f>O279*H279</f>
        <v>0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AR279" s="144" t="s">
        <v>127</v>
      </c>
      <c r="AT279" s="144" t="s">
        <v>184</v>
      </c>
      <c r="AU279" s="144" t="s">
        <v>82</v>
      </c>
      <c r="AY279" s="17" t="s">
        <v>181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80</v>
      </c>
      <c r="BK279" s="145">
        <f>ROUND(I279*H279,2)</f>
        <v>0</v>
      </c>
      <c r="BL279" s="17" t="s">
        <v>127</v>
      </c>
      <c r="BM279" s="144" t="s">
        <v>768</v>
      </c>
    </row>
    <row r="280" spans="2:65" s="11" customFormat="1" ht="22.9" customHeight="1">
      <c r="B280" s="120"/>
      <c r="D280" s="121" t="s">
        <v>71</v>
      </c>
      <c r="E280" s="130" t="s">
        <v>539</v>
      </c>
      <c r="F280" s="130" t="s">
        <v>540</v>
      </c>
      <c r="I280" s="123"/>
      <c r="J280" s="131">
        <f>BK280</f>
        <v>0</v>
      </c>
      <c r="L280" s="120"/>
      <c r="M280" s="125"/>
      <c r="P280" s="126">
        <f>SUM(P281:P299)</f>
        <v>0</v>
      </c>
      <c r="R280" s="126">
        <f>SUM(R281:R299)</f>
        <v>0.37335760000000007</v>
      </c>
      <c r="T280" s="127">
        <f>SUM(T281:T299)</f>
        <v>0</v>
      </c>
      <c r="AR280" s="121" t="s">
        <v>82</v>
      </c>
      <c r="AT280" s="128" t="s">
        <v>71</v>
      </c>
      <c r="AU280" s="128" t="s">
        <v>80</v>
      </c>
      <c r="AY280" s="121" t="s">
        <v>181</v>
      </c>
      <c r="BK280" s="129">
        <f>SUM(BK281:BK299)</f>
        <v>0</v>
      </c>
    </row>
    <row r="281" spans="2:65" s="1" customFormat="1" ht="16.5" customHeight="1">
      <c r="B281" s="132"/>
      <c r="C281" s="133" t="s">
        <v>531</v>
      </c>
      <c r="D281" s="133" t="s">
        <v>184</v>
      </c>
      <c r="E281" s="134" t="s">
        <v>542</v>
      </c>
      <c r="F281" s="135" t="s">
        <v>543</v>
      </c>
      <c r="G281" s="136" t="s">
        <v>187</v>
      </c>
      <c r="H281" s="137">
        <v>18.059999999999999</v>
      </c>
      <c r="I281" s="138"/>
      <c r="J281" s="139">
        <f>ROUND(I281*H281,2)</f>
        <v>0</v>
      </c>
      <c r="K281" s="135" t="s">
        <v>188</v>
      </c>
      <c r="L281" s="32"/>
      <c r="M281" s="140" t="s">
        <v>1</v>
      </c>
      <c r="N281" s="141" t="s">
        <v>37</v>
      </c>
      <c r="P281" s="142">
        <f>O281*H281</f>
        <v>0</v>
      </c>
      <c r="Q281" s="142">
        <v>2.9999999999999997E-4</v>
      </c>
      <c r="R281" s="142">
        <f>Q281*H281</f>
        <v>5.4179999999999992E-3</v>
      </c>
      <c r="S281" s="142">
        <v>0</v>
      </c>
      <c r="T281" s="143">
        <f>S281*H281</f>
        <v>0</v>
      </c>
      <c r="AR281" s="144" t="s">
        <v>127</v>
      </c>
      <c r="AT281" s="144" t="s">
        <v>184</v>
      </c>
      <c r="AU281" s="144" t="s">
        <v>82</v>
      </c>
      <c r="AY281" s="17" t="s">
        <v>181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7" t="s">
        <v>80</v>
      </c>
      <c r="BK281" s="145">
        <f>ROUND(I281*H281,2)</f>
        <v>0</v>
      </c>
      <c r="BL281" s="17" t="s">
        <v>127</v>
      </c>
      <c r="BM281" s="144" t="s">
        <v>825</v>
      </c>
    </row>
    <row r="282" spans="2:65" s="12" customFormat="1">
      <c r="B282" s="146"/>
      <c r="D282" s="147" t="s">
        <v>191</v>
      </c>
      <c r="E282" s="148" t="s">
        <v>1</v>
      </c>
      <c r="F282" s="149" t="s">
        <v>826</v>
      </c>
      <c r="H282" s="150">
        <v>18.059999999999999</v>
      </c>
      <c r="I282" s="151"/>
      <c r="L282" s="146"/>
      <c r="M282" s="152"/>
      <c r="T282" s="153"/>
      <c r="AT282" s="148" t="s">
        <v>191</v>
      </c>
      <c r="AU282" s="148" t="s">
        <v>82</v>
      </c>
      <c r="AV282" s="12" t="s">
        <v>82</v>
      </c>
      <c r="AW282" s="12" t="s">
        <v>29</v>
      </c>
      <c r="AX282" s="12" t="s">
        <v>80</v>
      </c>
      <c r="AY282" s="148" t="s">
        <v>181</v>
      </c>
    </row>
    <row r="283" spans="2:65" s="1" customFormat="1" ht="16.5" customHeight="1">
      <c r="B283" s="132"/>
      <c r="C283" s="133" t="s">
        <v>535</v>
      </c>
      <c r="D283" s="133" t="s">
        <v>184</v>
      </c>
      <c r="E283" s="134" t="s">
        <v>547</v>
      </c>
      <c r="F283" s="135" t="s">
        <v>548</v>
      </c>
      <c r="G283" s="136" t="s">
        <v>187</v>
      </c>
      <c r="H283" s="137">
        <v>4.2</v>
      </c>
      <c r="I283" s="138"/>
      <c r="J283" s="139">
        <f>ROUND(I283*H283,2)</f>
        <v>0</v>
      </c>
      <c r="K283" s="135" t="s">
        <v>188</v>
      </c>
      <c r="L283" s="32"/>
      <c r="M283" s="140" t="s">
        <v>1</v>
      </c>
      <c r="N283" s="141" t="s">
        <v>37</v>
      </c>
      <c r="P283" s="142">
        <f>O283*H283</f>
        <v>0</v>
      </c>
      <c r="Q283" s="142">
        <v>4.4999999999999997E-3</v>
      </c>
      <c r="R283" s="142">
        <f>Q283*H283</f>
        <v>1.89E-2</v>
      </c>
      <c r="S283" s="142">
        <v>0</v>
      </c>
      <c r="T283" s="143">
        <f>S283*H283</f>
        <v>0</v>
      </c>
      <c r="AR283" s="144" t="s">
        <v>127</v>
      </c>
      <c r="AT283" s="144" t="s">
        <v>184</v>
      </c>
      <c r="AU283" s="144" t="s">
        <v>82</v>
      </c>
      <c r="AY283" s="17" t="s">
        <v>181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80</v>
      </c>
      <c r="BK283" s="145">
        <f>ROUND(I283*H283,2)</f>
        <v>0</v>
      </c>
      <c r="BL283" s="17" t="s">
        <v>127</v>
      </c>
      <c r="BM283" s="144" t="s">
        <v>827</v>
      </c>
    </row>
    <row r="284" spans="2:65" s="14" customFormat="1">
      <c r="B284" s="164"/>
      <c r="D284" s="147" t="s">
        <v>191</v>
      </c>
      <c r="E284" s="165" t="s">
        <v>1</v>
      </c>
      <c r="F284" s="166" t="s">
        <v>550</v>
      </c>
      <c r="H284" s="165" t="s">
        <v>1</v>
      </c>
      <c r="I284" s="167"/>
      <c r="L284" s="164"/>
      <c r="M284" s="168"/>
      <c r="T284" s="169"/>
      <c r="AT284" s="165" t="s">
        <v>191</v>
      </c>
      <c r="AU284" s="165" t="s">
        <v>82</v>
      </c>
      <c r="AV284" s="14" t="s">
        <v>80</v>
      </c>
      <c r="AW284" s="14" t="s">
        <v>29</v>
      </c>
      <c r="AX284" s="14" t="s">
        <v>72</v>
      </c>
      <c r="AY284" s="165" t="s">
        <v>181</v>
      </c>
    </row>
    <row r="285" spans="2:65" s="12" customFormat="1">
      <c r="B285" s="146"/>
      <c r="D285" s="147" t="s">
        <v>191</v>
      </c>
      <c r="E285" s="148" t="s">
        <v>1</v>
      </c>
      <c r="F285" s="149" t="s">
        <v>551</v>
      </c>
      <c r="H285" s="150">
        <v>4.2</v>
      </c>
      <c r="I285" s="151"/>
      <c r="L285" s="146"/>
      <c r="M285" s="152"/>
      <c r="T285" s="153"/>
      <c r="AT285" s="148" t="s">
        <v>191</v>
      </c>
      <c r="AU285" s="148" t="s">
        <v>82</v>
      </c>
      <c r="AV285" s="12" t="s">
        <v>82</v>
      </c>
      <c r="AW285" s="12" t="s">
        <v>29</v>
      </c>
      <c r="AX285" s="12" t="s">
        <v>80</v>
      </c>
      <c r="AY285" s="148" t="s">
        <v>181</v>
      </c>
    </row>
    <row r="286" spans="2:65" s="1" customFormat="1" ht="33" customHeight="1">
      <c r="B286" s="132"/>
      <c r="C286" s="133" t="s">
        <v>541</v>
      </c>
      <c r="D286" s="133" t="s">
        <v>184</v>
      </c>
      <c r="E286" s="134" t="s">
        <v>553</v>
      </c>
      <c r="F286" s="135" t="s">
        <v>554</v>
      </c>
      <c r="G286" s="136" t="s">
        <v>187</v>
      </c>
      <c r="H286" s="137">
        <v>18.059999999999999</v>
      </c>
      <c r="I286" s="138"/>
      <c r="J286" s="139">
        <f>ROUND(I286*H286,2)</f>
        <v>0</v>
      </c>
      <c r="K286" s="135" t="s">
        <v>188</v>
      </c>
      <c r="L286" s="32"/>
      <c r="M286" s="140" t="s">
        <v>1</v>
      </c>
      <c r="N286" s="141" t="s">
        <v>37</v>
      </c>
      <c r="P286" s="142">
        <f>O286*H286</f>
        <v>0</v>
      </c>
      <c r="Q286" s="142">
        <v>5.1999999999999998E-3</v>
      </c>
      <c r="R286" s="142">
        <f>Q286*H286</f>
        <v>9.3911999999999995E-2</v>
      </c>
      <c r="S286" s="142">
        <v>0</v>
      </c>
      <c r="T286" s="143">
        <f>S286*H286</f>
        <v>0</v>
      </c>
      <c r="AR286" s="144" t="s">
        <v>127</v>
      </c>
      <c r="AT286" s="144" t="s">
        <v>184</v>
      </c>
      <c r="AU286" s="144" t="s">
        <v>82</v>
      </c>
      <c r="AY286" s="17" t="s">
        <v>181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7" t="s">
        <v>80</v>
      </c>
      <c r="BK286" s="145">
        <f>ROUND(I286*H286,2)</f>
        <v>0</v>
      </c>
      <c r="BL286" s="17" t="s">
        <v>127</v>
      </c>
      <c r="BM286" s="144" t="s">
        <v>828</v>
      </c>
    </row>
    <row r="287" spans="2:65" s="1" customFormat="1" ht="16.5" customHeight="1">
      <c r="B287" s="132"/>
      <c r="C287" s="170" t="s">
        <v>546</v>
      </c>
      <c r="D287" s="170" t="s">
        <v>272</v>
      </c>
      <c r="E287" s="171" t="s">
        <v>557</v>
      </c>
      <c r="F287" s="172" t="s">
        <v>558</v>
      </c>
      <c r="G287" s="173" t="s">
        <v>187</v>
      </c>
      <c r="H287" s="174">
        <v>19.866</v>
      </c>
      <c r="I287" s="175"/>
      <c r="J287" s="176">
        <f>ROUND(I287*H287,2)</f>
        <v>0</v>
      </c>
      <c r="K287" s="172" t="s">
        <v>188</v>
      </c>
      <c r="L287" s="177"/>
      <c r="M287" s="178" t="s">
        <v>1</v>
      </c>
      <c r="N287" s="179" t="s">
        <v>37</v>
      </c>
      <c r="P287" s="142">
        <f>O287*H287</f>
        <v>0</v>
      </c>
      <c r="Q287" s="142">
        <v>1.26E-2</v>
      </c>
      <c r="R287" s="142">
        <f>Q287*H287</f>
        <v>0.25031160000000002</v>
      </c>
      <c r="S287" s="142">
        <v>0</v>
      </c>
      <c r="T287" s="143">
        <f>S287*H287</f>
        <v>0</v>
      </c>
      <c r="AR287" s="144" t="s">
        <v>275</v>
      </c>
      <c r="AT287" s="144" t="s">
        <v>272</v>
      </c>
      <c r="AU287" s="144" t="s">
        <v>82</v>
      </c>
      <c r="AY287" s="17" t="s">
        <v>181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7" t="s">
        <v>80</v>
      </c>
      <c r="BK287" s="145">
        <f>ROUND(I287*H287,2)</f>
        <v>0</v>
      </c>
      <c r="BL287" s="17" t="s">
        <v>127</v>
      </c>
      <c r="BM287" s="144" t="s">
        <v>829</v>
      </c>
    </row>
    <row r="288" spans="2:65" s="12" customFormat="1">
      <c r="B288" s="146"/>
      <c r="D288" s="147" t="s">
        <v>191</v>
      </c>
      <c r="F288" s="149" t="s">
        <v>830</v>
      </c>
      <c r="H288" s="150">
        <v>19.866</v>
      </c>
      <c r="I288" s="151"/>
      <c r="L288" s="146"/>
      <c r="M288" s="152"/>
      <c r="T288" s="153"/>
      <c r="AT288" s="148" t="s">
        <v>191</v>
      </c>
      <c r="AU288" s="148" t="s">
        <v>82</v>
      </c>
      <c r="AV288" s="12" t="s">
        <v>82</v>
      </c>
      <c r="AW288" s="12" t="s">
        <v>3</v>
      </c>
      <c r="AX288" s="12" t="s">
        <v>80</v>
      </c>
      <c r="AY288" s="148" t="s">
        <v>181</v>
      </c>
    </row>
    <row r="289" spans="2:65" s="1" customFormat="1" ht="24.2" customHeight="1">
      <c r="B289" s="132"/>
      <c r="C289" s="133" t="s">
        <v>552</v>
      </c>
      <c r="D289" s="133" t="s">
        <v>184</v>
      </c>
      <c r="E289" s="134" t="s">
        <v>562</v>
      </c>
      <c r="F289" s="135" t="s">
        <v>563</v>
      </c>
      <c r="G289" s="136" t="s">
        <v>187</v>
      </c>
      <c r="H289" s="137">
        <v>18.059999999999999</v>
      </c>
      <c r="I289" s="138"/>
      <c r="J289" s="139">
        <f>ROUND(I289*H289,2)</f>
        <v>0</v>
      </c>
      <c r="K289" s="135" t="s">
        <v>188</v>
      </c>
      <c r="L289" s="32"/>
      <c r="M289" s="140" t="s">
        <v>1</v>
      </c>
      <c r="N289" s="141" t="s">
        <v>37</v>
      </c>
      <c r="P289" s="142">
        <f>O289*H289</f>
        <v>0</v>
      </c>
      <c r="Q289" s="142">
        <v>0</v>
      </c>
      <c r="R289" s="142">
        <f>Q289*H289</f>
        <v>0</v>
      </c>
      <c r="S289" s="142">
        <v>0</v>
      </c>
      <c r="T289" s="143">
        <f>S289*H289</f>
        <v>0</v>
      </c>
      <c r="AR289" s="144" t="s">
        <v>127</v>
      </c>
      <c r="AT289" s="144" t="s">
        <v>184</v>
      </c>
      <c r="AU289" s="144" t="s">
        <v>82</v>
      </c>
      <c r="AY289" s="17" t="s">
        <v>181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80</v>
      </c>
      <c r="BK289" s="145">
        <f>ROUND(I289*H289,2)</f>
        <v>0</v>
      </c>
      <c r="BL289" s="17" t="s">
        <v>127</v>
      </c>
      <c r="BM289" s="144" t="s">
        <v>831</v>
      </c>
    </row>
    <row r="290" spans="2:65" s="1" customFormat="1" ht="24.2" customHeight="1">
      <c r="B290" s="132"/>
      <c r="C290" s="133" t="s">
        <v>556</v>
      </c>
      <c r="D290" s="133" t="s">
        <v>184</v>
      </c>
      <c r="E290" s="134" t="s">
        <v>566</v>
      </c>
      <c r="F290" s="135" t="s">
        <v>567</v>
      </c>
      <c r="G290" s="136" t="s">
        <v>187</v>
      </c>
      <c r="H290" s="137">
        <v>18.059999999999999</v>
      </c>
      <c r="I290" s="138"/>
      <c r="J290" s="139">
        <f>ROUND(I290*H290,2)</f>
        <v>0</v>
      </c>
      <c r="K290" s="135" t="s">
        <v>188</v>
      </c>
      <c r="L290" s="32"/>
      <c r="M290" s="140" t="s">
        <v>1</v>
      </c>
      <c r="N290" s="141" t="s">
        <v>37</v>
      </c>
      <c r="P290" s="142">
        <f>O290*H290</f>
        <v>0</v>
      </c>
      <c r="Q290" s="142">
        <v>0</v>
      </c>
      <c r="R290" s="142">
        <f>Q290*H290</f>
        <v>0</v>
      </c>
      <c r="S290" s="142">
        <v>0</v>
      </c>
      <c r="T290" s="143">
        <f>S290*H290</f>
        <v>0</v>
      </c>
      <c r="AR290" s="144" t="s">
        <v>127</v>
      </c>
      <c r="AT290" s="144" t="s">
        <v>184</v>
      </c>
      <c r="AU290" s="144" t="s">
        <v>82</v>
      </c>
      <c r="AY290" s="17" t="s">
        <v>181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80</v>
      </c>
      <c r="BK290" s="145">
        <f>ROUND(I290*H290,2)</f>
        <v>0</v>
      </c>
      <c r="BL290" s="17" t="s">
        <v>127</v>
      </c>
      <c r="BM290" s="144" t="s">
        <v>832</v>
      </c>
    </row>
    <row r="291" spans="2:65" s="1" customFormat="1" ht="24.2" customHeight="1">
      <c r="B291" s="132"/>
      <c r="C291" s="133" t="s">
        <v>561</v>
      </c>
      <c r="D291" s="133" t="s">
        <v>184</v>
      </c>
      <c r="E291" s="134" t="s">
        <v>570</v>
      </c>
      <c r="F291" s="135" t="s">
        <v>571</v>
      </c>
      <c r="G291" s="136" t="s">
        <v>187</v>
      </c>
      <c r="H291" s="137">
        <v>18.059999999999999</v>
      </c>
      <c r="I291" s="138"/>
      <c r="J291" s="139">
        <f>ROUND(I291*H291,2)</f>
        <v>0</v>
      </c>
      <c r="K291" s="135" t="s">
        <v>188</v>
      </c>
      <c r="L291" s="32"/>
      <c r="M291" s="140" t="s">
        <v>1</v>
      </c>
      <c r="N291" s="141" t="s">
        <v>37</v>
      </c>
      <c r="P291" s="142">
        <f>O291*H291</f>
        <v>0</v>
      </c>
      <c r="Q291" s="142">
        <v>0</v>
      </c>
      <c r="R291" s="142">
        <f>Q291*H291</f>
        <v>0</v>
      </c>
      <c r="S291" s="142">
        <v>0</v>
      </c>
      <c r="T291" s="143">
        <f>S291*H291</f>
        <v>0</v>
      </c>
      <c r="AR291" s="144" t="s">
        <v>127</v>
      </c>
      <c r="AT291" s="144" t="s">
        <v>184</v>
      </c>
      <c r="AU291" s="144" t="s">
        <v>82</v>
      </c>
      <c r="AY291" s="17" t="s">
        <v>181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80</v>
      </c>
      <c r="BK291" s="145">
        <f>ROUND(I291*H291,2)</f>
        <v>0</v>
      </c>
      <c r="BL291" s="17" t="s">
        <v>127</v>
      </c>
      <c r="BM291" s="144" t="s">
        <v>833</v>
      </c>
    </row>
    <row r="292" spans="2:65" s="1" customFormat="1" ht="24.2" customHeight="1">
      <c r="B292" s="132"/>
      <c r="C292" s="133" t="s">
        <v>565</v>
      </c>
      <c r="D292" s="133" t="s">
        <v>184</v>
      </c>
      <c r="E292" s="134" t="s">
        <v>574</v>
      </c>
      <c r="F292" s="135" t="s">
        <v>575</v>
      </c>
      <c r="G292" s="136" t="s">
        <v>240</v>
      </c>
      <c r="H292" s="137">
        <v>8.6</v>
      </c>
      <c r="I292" s="138"/>
      <c r="J292" s="139">
        <f>ROUND(I292*H292,2)</f>
        <v>0</v>
      </c>
      <c r="K292" s="135" t="s">
        <v>188</v>
      </c>
      <c r="L292" s="32"/>
      <c r="M292" s="140" t="s">
        <v>1</v>
      </c>
      <c r="N292" s="141" t="s">
        <v>37</v>
      </c>
      <c r="P292" s="142">
        <f>O292*H292</f>
        <v>0</v>
      </c>
      <c r="Q292" s="142">
        <v>5.0000000000000001E-4</v>
      </c>
      <c r="R292" s="142">
        <f>Q292*H292</f>
        <v>4.3E-3</v>
      </c>
      <c r="S292" s="142">
        <v>0</v>
      </c>
      <c r="T292" s="143">
        <f>S292*H292</f>
        <v>0</v>
      </c>
      <c r="AR292" s="144" t="s">
        <v>127</v>
      </c>
      <c r="AT292" s="144" t="s">
        <v>184</v>
      </c>
      <c r="AU292" s="144" t="s">
        <v>82</v>
      </c>
      <c r="AY292" s="17" t="s">
        <v>181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7" t="s">
        <v>80</v>
      </c>
      <c r="BK292" s="145">
        <f>ROUND(I292*H292,2)</f>
        <v>0</v>
      </c>
      <c r="BL292" s="17" t="s">
        <v>127</v>
      </c>
      <c r="BM292" s="144" t="s">
        <v>834</v>
      </c>
    </row>
    <row r="293" spans="2:65" s="12" customFormat="1">
      <c r="B293" s="146"/>
      <c r="D293" s="147" t="s">
        <v>191</v>
      </c>
      <c r="E293" s="148" t="s">
        <v>1</v>
      </c>
      <c r="F293" s="149" t="s">
        <v>835</v>
      </c>
      <c r="H293" s="150">
        <v>8.6</v>
      </c>
      <c r="I293" s="151"/>
      <c r="L293" s="146"/>
      <c r="M293" s="152"/>
      <c r="T293" s="153"/>
      <c r="AT293" s="148" t="s">
        <v>191</v>
      </c>
      <c r="AU293" s="148" t="s">
        <v>82</v>
      </c>
      <c r="AV293" s="12" t="s">
        <v>82</v>
      </c>
      <c r="AW293" s="12" t="s">
        <v>29</v>
      </c>
      <c r="AX293" s="12" t="s">
        <v>80</v>
      </c>
      <c r="AY293" s="148" t="s">
        <v>181</v>
      </c>
    </row>
    <row r="294" spans="2:65" s="1" customFormat="1" ht="16.5" customHeight="1">
      <c r="B294" s="132"/>
      <c r="C294" s="133" t="s">
        <v>569</v>
      </c>
      <c r="D294" s="133" t="s">
        <v>184</v>
      </c>
      <c r="E294" s="134" t="s">
        <v>579</v>
      </c>
      <c r="F294" s="135" t="s">
        <v>580</v>
      </c>
      <c r="G294" s="136" t="s">
        <v>240</v>
      </c>
      <c r="H294" s="137">
        <v>17.2</v>
      </c>
      <c r="I294" s="138"/>
      <c r="J294" s="139">
        <f>ROUND(I294*H294,2)</f>
        <v>0</v>
      </c>
      <c r="K294" s="135" t="s">
        <v>188</v>
      </c>
      <c r="L294" s="32"/>
      <c r="M294" s="140" t="s">
        <v>1</v>
      </c>
      <c r="N294" s="141" t="s">
        <v>37</v>
      </c>
      <c r="P294" s="142">
        <f>O294*H294</f>
        <v>0</v>
      </c>
      <c r="Q294" s="142">
        <v>3.0000000000000001E-5</v>
      </c>
      <c r="R294" s="142">
        <f>Q294*H294</f>
        <v>5.1599999999999997E-4</v>
      </c>
      <c r="S294" s="142">
        <v>0</v>
      </c>
      <c r="T294" s="143">
        <f>S294*H294</f>
        <v>0</v>
      </c>
      <c r="AR294" s="144" t="s">
        <v>127</v>
      </c>
      <c r="AT294" s="144" t="s">
        <v>184</v>
      </c>
      <c r="AU294" s="144" t="s">
        <v>82</v>
      </c>
      <c r="AY294" s="17" t="s">
        <v>181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80</v>
      </c>
      <c r="BK294" s="145">
        <f>ROUND(I294*H294,2)</f>
        <v>0</v>
      </c>
      <c r="BL294" s="17" t="s">
        <v>127</v>
      </c>
      <c r="BM294" s="144" t="s">
        <v>836</v>
      </c>
    </row>
    <row r="295" spans="2:65" s="12" customFormat="1">
      <c r="B295" s="146"/>
      <c r="D295" s="147" t="s">
        <v>191</v>
      </c>
      <c r="E295" s="148" t="s">
        <v>1</v>
      </c>
      <c r="F295" s="149" t="s">
        <v>837</v>
      </c>
      <c r="H295" s="150">
        <v>17.2</v>
      </c>
      <c r="I295" s="151"/>
      <c r="L295" s="146"/>
      <c r="M295" s="152"/>
      <c r="T295" s="153"/>
      <c r="AT295" s="148" t="s">
        <v>191</v>
      </c>
      <c r="AU295" s="148" t="s">
        <v>82</v>
      </c>
      <c r="AV295" s="12" t="s">
        <v>82</v>
      </c>
      <c r="AW295" s="12" t="s">
        <v>29</v>
      </c>
      <c r="AX295" s="12" t="s">
        <v>80</v>
      </c>
      <c r="AY295" s="148" t="s">
        <v>181</v>
      </c>
    </row>
    <row r="296" spans="2:65" s="1" customFormat="1" ht="21.75" customHeight="1">
      <c r="B296" s="132"/>
      <c r="C296" s="133" t="s">
        <v>573</v>
      </c>
      <c r="D296" s="133" t="s">
        <v>184</v>
      </c>
      <c r="E296" s="134" t="s">
        <v>584</v>
      </c>
      <c r="F296" s="135" t="s">
        <v>585</v>
      </c>
      <c r="G296" s="136" t="s">
        <v>356</v>
      </c>
      <c r="H296" s="137">
        <v>6</v>
      </c>
      <c r="I296" s="138"/>
      <c r="J296" s="139">
        <f>ROUND(I296*H296,2)</f>
        <v>0</v>
      </c>
      <c r="K296" s="135" t="s">
        <v>188</v>
      </c>
      <c r="L296" s="32"/>
      <c r="M296" s="140" t="s">
        <v>1</v>
      </c>
      <c r="N296" s="141" t="s">
        <v>37</v>
      </c>
      <c r="P296" s="142">
        <f>O296*H296</f>
        <v>0</v>
      </c>
      <c r="Q296" s="142">
        <v>0</v>
      </c>
      <c r="R296" s="142">
        <f>Q296*H296</f>
        <v>0</v>
      </c>
      <c r="S296" s="142">
        <v>0</v>
      </c>
      <c r="T296" s="143">
        <f>S296*H296</f>
        <v>0</v>
      </c>
      <c r="AR296" s="144" t="s">
        <v>127</v>
      </c>
      <c r="AT296" s="144" t="s">
        <v>184</v>
      </c>
      <c r="AU296" s="144" t="s">
        <v>82</v>
      </c>
      <c r="AY296" s="17" t="s">
        <v>181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7" t="s">
        <v>80</v>
      </c>
      <c r="BK296" s="145">
        <f>ROUND(I296*H296,2)</f>
        <v>0</v>
      </c>
      <c r="BL296" s="17" t="s">
        <v>127</v>
      </c>
      <c r="BM296" s="144" t="s">
        <v>838</v>
      </c>
    </row>
    <row r="297" spans="2:65" s="1" customFormat="1" ht="16.5" customHeight="1">
      <c r="B297" s="132"/>
      <c r="C297" s="133" t="s">
        <v>578</v>
      </c>
      <c r="D297" s="133" t="s">
        <v>184</v>
      </c>
      <c r="E297" s="134" t="s">
        <v>588</v>
      </c>
      <c r="F297" s="135" t="s">
        <v>589</v>
      </c>
      <c r="G297" s="136" t="s">
        <v>356</v>
      </c>
      <c r="H297" s="137">
        <v>1</v>
      </c>
      <c r="I297" s="138"/>
      <c r="J297" s="139">
        <f>ROUND(I297*H297,2)</f>
        <v>0</v>
      </c>
      <c r="K297" s="135" t="s">
        <v>188</v>
      </c>
      <c r="L297" s="32"/>
      <c r="M297" s="140" t="s">
        <v>1</v>
      </c>
      <c r="N297" s="141" t="s">
        <v>37</v>
      </c>
      <c r="P297" s="142">
        <f>O297*H297</f>
        <v>0</v>
      </c>
      <c r="Q297" s="142">
        <v>0</v>
      </c>
      <c r="R297" s="142">
        <f>Q297*H297</f>
        <v>0</v>
      </c>
      <c r="S297" s="142">
        <v>0</v>
      </c>
      <c r="T297" s="143">
        <f>S297*H297</f>
        <v>0</v>
      </c>
      <c r="AR297" s="144" t="s">
        <v>127</v>
      </c>
      <c r="AT297" s="144" t="s">
        <v>184</v>
      </c>
      <c r="AU297" s="144" t="s">
        <v>82</v>
      </c>
      <c r="AY297" s="17" t="s">
        <v>181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80</v>
      </c>
      <c r="BK297" s="145">
        <f>ROUND(I297*H297,2)</f>
        <v>0</v>
      </c>
      <c r="BL297" s="17" t="s">
        <v>127</v>
      </c>
      <c r="BM297" s="144" t="s">
        <v>839</v>
      </c>
    </row>
    <row r="298" spans="2:65" s="1" customFormat="1" ht="24.2" customHeight="1">
      <c r="B298" s="132"/>
      <c r="C298" s="133" t="s">
        <v>583</v>
      </c>
      <c r="D298" s="133" t="s">
        <v>184</v>
      </c>
      <c r="E298" s="134" t="s">
        <v>592</v>
      </c>
      <c r="F298" s="135" t="s">
        <v>593</v>
      </c>
      <c r="G298" s="136" t="s">
        <v>236</v>
      </c>
      <c r="H298" s="137">
        <v>0.373</v>
      </c>
      <c r="I298" s="138"/>
      <c r="J298" s="139">
        <f>ROUND(I298*H298,2)</f>
        <v>0</v>
      </c>
      <c r="K298" s="135" t="s">
        <v>188</v>
      </c>
      <c r="L298" s="32"/>
      <c r="M298" s="140" t="s">
        <v>1</v>
      </c>
      <c r="N298" s="141" t="s">
        <v>37</v>
      </c>
      <c r="P298" s="142">
        <f>O298*H298</f>
        <v>0</v>
      </c>
      <c r="Q298" s="142">
        <v>0</v>
      </c>
      <c r="R298" s="142">
        <f>Q298*H298</f>
        <v>0</v>
      </c>
      <c r="S298" s="142">
        <v>0</v>
      </c>
      <c r="T298" s="143">
        <f>S298*H298</f>
        <v>0</v>
      </c>
      <c r="AR298" s="144" t="s">
        <v>127</v>
      </c>
      <c r="AT298" s="144" t="s">
        <v>184</v>
      </c>
      <c r="AU298" s="144" t="s">
        <v>82</v>
      </c>
      <c r="AY298" s="17" t="s">
        <v>181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7" t="s">
        <v>80</v>
      </c>
      <c r="BK298" s="145">
        <f>ROUND(I298*H298,2)</f>
        <v>0</v>
      </c>
      <c r="BL298" s="17" t="s">
        <v>127</v>
      </c>
      <c r="BM298" s="144" t="s">
        <v>840</v>
      </c>
    </row>
    <row r="299" spans="2:65" s="1" customFormat="1" ht="24.2" customHeight="1">
      <c r="B299" s="132"/>
      <c r="C299" s="133" t="s">
        <v>587</v>
      </c>
      <c r="D299" s="133" t="s">
        <v>184</v>
      </c>
      <c r="E299" s="134" t="s">
        <v>596</v>
      </c>
      <c r="F299" s="135" t="s">
        <v>597</v>
      </c>
      <c r="G299" s="136" t="s">
        <v>236</v>
      </c>
      <c r="H299" s="137">
        <v>0.373</v>
      </c>
      <c r="I299" s="138"/>
      <c r="J299" s="139">
        <f>ROUND(I299*H299,2)</f>
        <v>0</v>
      </c>
      <c r="K299" s="135" t="s">
        <v>188</v>
      </c>
      <c r="L299" s="32"/>
      <c r="M299" s="140" t="s">
        <v>1</v>
      </c>
      <c r="N299" s="141" t="s">
        <v>37</v>
      </c>
      <c r="P299" s="142">
        <f>O299*H299</f>
        <v>0</v>
      </c>
      <c r="Q299" s="142">
        <v>0</v>
      </c>
      <c r="R299" s="142">
        <f>Q299*H299</f>
        <v>0</v>
      </c>
      <c r="S299" s="142">
        <v>0</v>
      </c>
      <c r="T299" s="143">
        <f>S299*H299</f>
        <v>0</v>
      </c>
      <c r="AR299" s="144" t="s">
        <v>127</v>
      </c>
      <c r="AT299" s="144" t="s">
        <v>184</v>
      </c>
      <c r="AU299" s="144" t="s">
        <v>82</v>
      </c>
      <c r="AY299" s="17" t="s">
        <v>181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7" t="s">
        <v>80</v>
      </c>
      <c r="BK299" s="145">
        <f>ROUND(I299*H299,2)</f>
        <v>0</v>
      </c>
      <c r="BL299" s="17" t="s">
        <v>127</v>
      </c>
      <c r="BM299" s="144" t="s">
        <v>841</v>
      </c>
    </row>
    <row r="300" spans="2:65" s="11" customFormat="1" ht="22.9" customHeight="1">
      <c r="B300" s="120"/>
      <c r="D300" s="121" t="s">
        <v>71</v>
      </c>
      <c r="E300" s="130" t="s">
        <v>599</v>
      </c>
      <c r="F300" s="130" t="s">
        <v>600</v>
      </c>
      <c r="I300" s="123"/>
      <c r="J300" s="131">
        <f>BK300</f>
        <v>0</v>
      </c>
      <c r="L300" s="120"/>
      <c r="M300" s="125"/>
      <c r="P300" s="126">
        <f>SUM(P301:P302)</f>
        <v>0</v>
      </c>
      <c r="R300" s="126">
        <f>SUM(R301:R302)</f>
        <v>5.94E-3</v>
      </c>
      <c r="T300" s="127">
        <f>SUM(T301:T302)</f>
        <v>0</v>
      </c>
      <c r="AR300" s="121" t="s">
        <v>82</v>
      </c>
      <c r="AT300" s="128" t="s">
        <v>71</v>
      </c>
      <c r="AU300" s="128" t="s">
        <v>80</v>
      </c>
      <c r="AY300" s="121" t="s">
        <v>181</v>
      </c>
      <c r="BK300" s="129">
        <f>SUM(BK301:BK302)</f>
        <v>0</v>
      </c>
    </row>
    <row r="301" spans="2:65" s="1" customFormat="1" ht="24.2" customHeight="1">
      <c r="B301" s="132"/>
      <c r="C301" s="133" t="s">
        <v>591</v>
      </c>
      <c r="D301" s="133" t="s">
        <v>184</v>
      </c>
      <c r="E301" s="134" t="s">
        <v>602</v>
      </c>
      <c r="F301" s="135" t="s">
        <v>603</v>
      </c>
      <c r="G301" s="136" t="s">
        <v>187</v>
      </c>
      <c r="H301" s="137">
        <v>27</v>
      </c>
      <c r="I301" s="138"/>
      <c r="J301" s="139">
        <f>ROUND(I301*H301,2)</f>
        <v>0</v>
      </c>
      <c r="K301" s="135" t="s">
        <v>188</v>
      </c>
      <c r="L301" s="32"/>
      <c r="M301" s="140" t="s">
        <v>1</v>
      </c>
      <c r="N301" s="141" t="s">
        <v>37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127</v>
      </c>
      <c r="AT301" s="144" t="s">
        <v>184</v>
      </c>
      <c r="AU301" s="144" t="s">
        <v>82</v>
      </c>
      <c r="AY301" s="17" t="s">
        <v>181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80</v>
      </c>
      <c r="BK301" s="145">
        <f>ROUND(I301*H301,2)</f>
        <v>0</v>
      </c>
      <c r="BL301" s="17" t="s">
        <v>127</v>
      </c>
      <c r="BM301" s="144" t="s">
        <v>842</v>
      </c>
    </row>
    <row r="302" spans="2:65" s="1" customFormat="1" ht="24.2" customHeight="1">
      <c r="B302" s="132"/>
      <c r="C302" s="133" t="s">
        <v>595</v>
      </c>
      <c r="D302" s="133" t="s">
        <v>184</v>
      </c>
      <c r="E302" s="134" t="s">
        <v>606</v>
      </c>
      <c r="F302" s="135" t="s">
        <v>607</v>
      </c>
      <c r="G302" s="136" t="s">
        <v>187</v>
      </c>
      <c r="H302" s="137">
        <v>27</v>
      </c>
      <c r="I302" s="138"/>
      <c r="J302" s="139">
        <f>ROUND(I302*H302,2)</f>
        <v>0</v>
      </c>
      <c r="K302" s="135" t="s">
        <v>188</v>
      </c>
      <c r="L302" s="32"/>
      <c r="M302" s="140" t="s">
        <v>1</v>
      </c>
      <c r="N302" s="141" t="s">
        <v>37</v>
      </c>
      <c r="P302" s="142">
        <f>O302*H302</f>
        <v>0</v>
      </c>
      <c r="Q302" s="142">
        <v>2.2000000000000001E-4</v>
      </c>
      <c r="R302" s="142">
        <f>Q302*H302</f>
        <v>5.94E-3</v>
      </c>
      <c r="S302" s="142">
        <v>0</v>
      </c>
      <c r="T302" s="143">
        <f>S302*H302</f>
        <v>0</v>
      </c>
      <c r="AR302" s="144" t="s">
        <v>127</v>
      </c>
      <c r="AT302" s="144" t="s">
        <v>184</v>
      </c>
      <c r="AU302" s="144" t="s">
        <v>82</v>
      </c>
      <c r="AY302" s="17" t="s">
        <v>181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7" t="s">
        <v>80</v>
      </c>
      <c r="BK302" s="145">
        <f>ROUND(I302*H302,2)</f>
        <v>0</v>
      </c>
      <c r="BL302" s="17" t="s">
        <v>127</v>
      </c>
      <c r="BM302" s="144" t="s">
        <v>843</v>
      </c>
    </row>
    <row r="303" spans="2:65" s="11" customFormat="1" ht="22.9" customHeight="1">
      <c r="B303" s="120"/>
      <c r="D303" s="121" t="s">
        <v>71</v>
      </c>
      <c r="E303" s="130" t="s">
        <v>609</v>
      </c>
      <c r="F303" s="130" t="s">
        <v>610</v>
      </c>
      <c r="I303" s="123"/>
      <c r="J303" s="131">
        <f>BK303</f>
        <v>0</v>
      </c>
      <c r="L303" s="120"/>
      <c r="M303" s="125"/>
      <c r="P303" s="126">
        <f>SUM(P304:P318)</f>
        <v>0</v>
      </c>
      <c r="R303" s="126">
        <f>SUM(R304:R318)</f>
        <v>5.3930199999999998E-2</v>
      </c>
      <c r="T303" s="127">
        <f>SUM(T304:T318)</f>
        <v>1.0264800000000001E-2</v>
      </c>
      <c r="AR303" s="121" t="s">
        <v>82</v>
      </c>
      <c r="AT303" s="128" t="s">
        <v>71</v>
      </c>
      <c r="AU303" s="128" t="s">
        <v>80</v>
      </c>
      <c r="AY303" s="121" t="s">
        <v>181</v>
      </c>
      <c r="BK303" s="129">
        <f>SUM(BK304:BK318)</f>
        <v>0</v>
      </c>
    </row>
    <row r="304" spans="2:65" s="1" customFormat="1" ht="24.2" customHeight="1">
      <c r="B304" s="132"/>
      <c r="C304" s="133" t="s">
        <v>601</v>
      </c>
      <c r="D304" s="133" t="s">
        <v>184</v>
      </c>
      <c r="E304" s="134" t="s">
        <v>612</v>
      </c>
      <c r="F304" s="135" t="s">
        <v>613</v>
      </c>
      <c r="G304" s="136" t="s">
        <v>187</v>
      </c>
      <c r="H304" s="137">
        <v>85.54</v>
      </c>
      <c r="I304" s="138"/>
      <c r="J304" s="139">
        <f>ROUND(I304*H304,2)</f>
        <v>0</v>
      </c>
      <c r="K304" s="135" t="s">
        <v>188</v>
      </c>
      <c r="L304" s="32"/>
      <c r="M304" s="140" t="s">
        <v>1</v>
      </c>
      <c r="N304" s="141" t="s">
        <v>37</v>
      </c>
      <c r="P304" s="142">
        <f>O304*H304</f>
        <v>0</v>
      </c>
      <c r="Q304" s="142">
        <v>0</v>
      </c>
      <c r="R304" s="142">
        <f>Q304*H304</f>
        <v>0</v>
      </c>
      <c r="S304" s="142">
        <v>0</v>
      </c>
      <c r="T304" s="143">
        <f>S304*H304</f>
        <v>0</v>
      </c>
      <c r="AR304" s="144" t="s">
        <v>127</v>
      </c>
      <c r="AT304" s="144" t="s">
        <v>184</v>
      </c>
      <c r="AU304" s="144" t="s">
        <v>82</v>
      </c>
      <c r="AY304" s="17" t="s">
        <v>181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7" t="s">
        <v>80</v>
      </c>
      <c r="BK304" s="145">
        <f>ROUND(I304*H304,2)</f>
        <v>0</v>
      </c>
      <c r="BL304" s="17" t="s">
        <v>127</v>
      </c>
      <c r="BM304" s="144" t="s">
        <v>721</v>
      </c>
    </row>
    <row r="305" spans="2:65" s="12" customFormat="1">
      <c r="B305" s="146"/>
      <c r="D305" s="147" t="s">
        <v>191</v>
      </c>
      <c r="E305" s="148" t="s">
        <v>1</v>
      </c>
      <c r="F305" s="149" t="s">
        <v>844</v>
      </c>
      <c r="H305" s="150">
        <v>85.54</v>
      </c>
      <c r="I305" s="151"/>
      <c r="L305" s="146"/>
      <c r="M305" s="152"/>
      <c r="T305" s="153"/>
      <c r="AT305" s="148" t="s">
        <v>191</v>
      </c>
      <c r="AU305" s="148" t="s">
        <v>82</v>
      </c>
      <c r="AV305" s="12" t="s">
        <v>82</v>
      </c>
      <c r="AW305" s="12" t="s">
        <v>29</v>
      </c>
      <c r="AX305" s="12" t="s">
        <v>72</v>
      </c>
      <c r="AY305" s="148" t="s">
        <v>181</v>
      </c>
    </row>
    <row r="306" spans="2:65" s="13" customFormat="1">
      <c r="B306" s="154"/>
      <c r="D306" s="147" t="s">
        <v>191</v>
      </c>
      <c r="E306" s="155" t="s">
        <v>1</v>
      </c>
      <c r="F306" s="156" t="s">
        <v>193</v>
      </c>
      <c r="H306" s="157">
        <v>85.54</v>
      </c>
      <c r="I306" s="158"/>
      <c r="L306" s="154"/>
      <c r="M306" s="159"/>
      <c r="T306" s="160"/>
      <c r="AT306" s="155" t="s">
        <v>191</v>
      </c>
      <c r="AU306" s="155" t="s">
        <v>82</v>
      </c>
      <c r="AV306" s="13" t="s">
        <v>189</v>
      </c>
      <c r="AW306" s="13" t="s">
        <v>29</v>
      </c>
      <c r="AX306" s="13" t="s">
        <v>80</v>
      </c>
      <c r="AY306" s="155" t="s">
        <v>181</v>
      </c>
    </row>
    <row r="307" spans="2:65" s="1" customFormat="1" ht="24.2" customHeight="1">
      <c r="B307" s="132"/>
      <c r="C307" s="133" t="s">
        <v>605</v>
      </c>
      <c r="D307" s="133" t="s">
        <v>184</v>
      </c>
      <c r="E307" s="134" t="s">
        <v>619</v>
      </c>
      <c r="F307" s="135" t="s">
        <v>620</v>
      </c>
      <c r="G307" s="136" t="s">
        <v>187</v>
      </c>
      <c r="H307" s="137">
        <v>85.54</v>
      </c>
      <c r="I307" s="138"/>
      <c r="J307" s="139">
        <f>ROUND(I307*H307,2)</f>
        <v>0</v>
      </c>
      <c r="K307" s="135" t="s">
        <v>188</v>
      </c>
      <c r="L307" s="32"/>
      <c r="M307" s="140" t="s">
        <v>1</v>
      </c>
      <c r="N307" s="141" t="s">
        <v>37</v>
      </c>
      <c r="P307" s="142">
        <f>O307*H307</f>
        <v>0</v>
      </c>
      <c r="Q307" s="142">
        <v>1.0000000000000001E-5</v>
      </c>
      <c r="R307" s="142">
        <f>Q307*H307</f>
        <v>8.5540000000000008E-4</v>
      </c>
      <c r="S307" s="142">
        <v>1.2E-4</v>
      </c>
      <c r="T307" s="143">
        <f>S307*H307</f>
        <v>1.0264800000000001E-2</v>
      </c>
      <c r="AR307" s="144" t="s">
        <v>127</v>
      </c>
      <c r="AT307" s="144" t="s">
        <v>184</v>
      </c>
      <c r="AU307" s="144" t="s">
        <v>82</v>
      </c>
      <c r="AY307" s="17" t="s">
        <v>181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7" t="s">
        <v>80</v>
      </c>
      <c r="BK307" s="145">
        <f>ROUND(I307*H307,2)</f>
        <v>0</v>
      </c>
      <c r="BL307" s="17" t="s">
        <v>127</v>
      </c>
      <c r="BM307" s="144" t="s">
        <v>722</v>
      </c>
    </row>
    <row r="308" spans="2:65" s="1" customFormat="1" ht="24.2" customHeight="1">
      <c r="B308" s="132"/>
      <c r="C308" s="133" t="s">
        <v>611</v>
      </c>
      <c r="D308" s="133" t="s">
        <v>184</v>
      </c>
      <c r="E308" s="134" t="s">
        <v>623</v>
      </c>
      <c r="F308" s="135" t="s">
        <v>624</v>
      </c>
      <c r="G308" s="136" t="s">
        <v>187</v>
      </c>
      <c r="H308" s="137">
        <v>115.38</v>
      </c>
      <c r="I308" s="138"/>
      <c r="J308" s="139">
        <f>ROUND(I308*H308,2)</f>
        <v>0</v>
      </c>
      <c r="K308" s="135" t="s">
        <v>188</v>
      </c>
      <c r="L308" s="32"/>
      <c r="M308" s="140" t="s">
        <v>1</v>
      </c>
      <c r="N308" s="141" t="s">
        <v>37</v>
      </c>
      <c r="P308" s="142">
        <f>O308*H308</f>
        <v>0</v>
      </c>
      <c r="Q308" s="142">
        <v>2.0000000000000001E-4</v>
      </c>
      <c r="R308" s="142">
        <f>Q308*H308</f>
        <v>2.3075999999999999E-2</v>
      </c>
      <c r="S308" s="142">
        <v>0</v>
      </c>
      <c r="T308" s="143">
        <f>S308*H308</f>
        <v>0</v>
      </c>
      <c r="AR308" s="144" t="s">
        <v>127</v>
      </c>
      <c r="AT308" s="144" t="s">
        <v>184</v>
      </c>
      <c r="AU308" s="144" t="s">
        <v>82</v>
      </c>
      <c r="AY308" s="17" t="s">
        <v>181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7" t="s">
        <v>80</v>
      </c>
      <c r="BK308" s="145">
        <f>ROUND(I308*H308,2)</f>
        <v>0</v>
      </c>
      <c r="BL308" s="17" t="s">
        <v>127</v>
      </c>
      <c r="BM308" s="144" t="s">
        <v>723</v>
      </c>
    </row>
    <row r="309" spans="2:65" s="14" customFormat="1">
      <c r="B309" s="164"/>
      <c r="D309" s="147" t="s">
        <v>191</v>
      </c>
      <c r="E309" s="165" t="s">
        <v>1</v>
      </c>
      <c r="F309" s="166" t="s">
        <v>724</v>
      </c>
      <c r="H309" s="165" t="s">
        <v>1</v>
      </c>
      <c r="I309" s="167"/>
      <c r="L309" s="164"/>
      <c r="M309" s="168"/>
      <c r="T309" s="169"/>
      <c r="AT309" s="165" t="s">
        <v>191</v>
      </c>
      <c r="AU309" s="165" t="s">
        <v>82</v>
      </c>
      <c r="AV309" s="14" t="s">
        <v>80</v>
      </c>
      <c r="AW309" s="14" t="s">
        <v>29</v>
      </c>
      <c r="AX309" s="14" t="s">
        <v>72</v>
      </c>
      <c r="AY309" s="165" t="s">
        <v>181</v>
      </c>
    </row>
    <row r="310" spans="2:65" s="12" customFormat="1">
      <c r="B310" s="146"/>
      <c r="D310" s="147" t="s">
        <v>191</v>
      </c>
      <c r="E310" s="148" t="s">
        <v>1</v>
      </c>
      <c r="F310" s="149" t="s">
        <v>779</v>
      </c>
      <c r="H310" s="150">
        <v>46.6</v>
      </c>
      <c r="I310" s="151"/>
      <c r="L310" s="146"/>
      <c r="M310" s="152"/>
      <c r="T310" s="153"/>
      <c r="AT310" s="148" t="s">
        <v>191</v>
      </c>
      <c r="AU310" s="148" t="s">
        <v>82</v>
      </c>
      <c r="AV310" s="12" t="s">
        <v>82</v>
      </c>
      <c r="AW310" s="12" t="s">
        <v>29</v>
      </c>
      <c r="AX310" s="12" t="s">
        <v>72</v>
      </c>
      <c r="AY310" s="148" t="s">
        <v>181</v>
      </c>
    </row>
    <row r="311" spans="2:65" s="14" customFormat="1">
      <c r="B311" s="164"/>
      <c r="D311" s="147" t="s">
        <v>191</v>
      </c>
      <c r="E311" s="165" t="s">
        <v>1</v>
      </c>
      <c r="F311" s="166" t="s">
        <v>771</v>
      </c>
      <c r="H311" s="165" t="s">
        <v>1</v>
      </c>
      <c r="I311" s="167"/>
      <c r="L311" s="164"/>
      <c r="M311" s="168"/>
      <c r="T311" s="169"/>
      <c r="AT311" s="165" t="s">
        <v>191</v>
      </c>
      <c r="AU311" s="165" t="s">
        <v>82</v>
      </c>
      <c r="AV311" s="14" t="s">
        <v>80</v>
      </c>
      <c r="AW311" s="14" t="s">
        <v>29</v>
      </c>
      <c r="AX311" s="14" t="s">
        <v>72</v>
      </c>
      <c r="AY311" s="165" t="s">
        <v>181</v>
      </c>
    </row>
    <row r="312" spans="2:65" s="12" customFormat="1">
      <c r="B312" s="146"/>
      <c r="D312" s="147" t="s">
        <v>191</v>
      </c>
      <c r="E312" s="148" t="s">
        <v>1</v>
      </c>
      <c r="F312" s="149" t="s">
        <v>845</v>
      </c>
      <c r="H312" s="150">
        <v>26.64</v>
      </c>
      <c r="I312" s="151"/>
      <c r="L312" s="146"/>
      <c r="M312" s="152"/>
      <c r="T312" s="153"/>
      <c r="AT312" s="148" t="s">
        <v>191</v>
      </c>
      <c r="AU312" s="148" t="s">
        <v>82</v>
      </c>
      <c r="AV312" s="12" t="s">
        <v>82</v>
      </c>
      <c r="AW312" s="12" t="s">
        <v>29</v>
      </c>
      <c r="AX312" s="12" t="s">
        <v>72</v>
      </c>
      <c r="AY312" s="148" t="s">
        <v>181</v>
      </c>
    </row>
    <row r="313" spans="2:65" s="14" customFormat="1">
      <c r="B313" s="164"/>
      <c r="D313" s="147" t="s">
        <v>191</v>
      </c>
      <c r="E313" s="165" t="s">
        <v>1</v>
      </c>
      <c r="F313" s="166" t="s">
        <v>726</v>
      </c>
      <c r="H313" s="165" t="s">
        <v>1</v>
      </c>
      <c r="I313" s="167"/>
      <c r="L313" s="164"/>
      <c r="M313" s="168"/>
      <c r="T313" s="169"/>
      <c r="AT313" s="165" t="s">
        <v>191</v>
      </c>
      <c r="AU313" s="165" t="s">
        <v>82</v>
      </c>
      <c r="AV313" s="14" t="s">
        <v>80</v>
      </c>
      <c r="AW313" s="14" t="s">
        <v>29</v>
      </c>
      <c r="AX313" s="14" t="s">
        <v>72</v>
      </c>
      <c r="AY313" s="165" t="s">
        <v>181</v>
      </c>
    </row>
    <row r="314" spans="2:65" s="12" customFormat="1">
      <c r="B314" s="146"/>
      <c r="D314" s="147" t="s">
        <v>191</v>
      </c>
      <c r="E314" s="148" t="s">
        <v>1</v>
      </c>
      <c r="F314" s="149" t="s">
        <v>727</v>
      </c>
      <c r="H314" s="150">
        <v>3.2</v>
      </c>
      <c r="I314" s="151"/>
      <c r="L314" s="146"/>
      <c r="M314" s="152"/>
      <c r="T314" s="153"/>
      <c r="AT314" s="148" t="s">
        <v>191</v>
      </c>
      <c r="AU314" s="148" t="s">
        <v>82</v>
      </c>
      <c r="AV314" s="12" t="s">
        <v>82</v>
      </c>
      <c r="AW314" s="12" t="s">
        <v>29</v>
      </c>
      <c r="AX314" s="12" t="s">
        <v>72</v>
      </c>
      <c r="AY314" s="148" t="s">
        <v>181</v>
      </c>
    </row>
    <row r="315" spans="2:65" s="15" customFormat="1">
      <c r="B315" s="185"/>
      <c r="D315" s="147" t="s">
        <v>191</v>
      </c>
      <c r="E315" s="186" t="s">
        <v>1</v>
      </c>
      <c r="F315" s="187" t="s">
        <v>846</v>
      </c>
      <c r="H315" s="188">
        <v>76.44</v>
      </c>
      <c r="I315" s="189"/>
      <c r="L315" s="185"/>
      <c r="M315" s="190"/>
      <c r="T315" s="191"/>
      <c r="AT315" s="186" t="s">
        <v>191</v>
      </c>
      <c r="AU315" s="186" t="s">
        <v>82</v>
      </c>
      <c r="AV315" s="15" t="s">
        <v>197</v>
      </c>
      <c r="AW315" s="15" t="s">
        <v>29</v>
      </c>
      <c r="AX315" s="15" t="s">
        <v>72</v>
      </c>
      <c r="AY315" s="186" t="s">
        <v>181</v>
      </c>
    </row>
    <row r="316" spans="2:65" s="12" customFormat="1">
      <c r="B316" s="146"/>
      <c r="D316" s="147" t="s">
        <v>191</v>
      </c>
      <c r="E316" s="148" t="s">
        <v>1</v>
      </c>
      <c r="F316" s="149" t="s">
        <v>847</v>
      </c>
      <c r="H316" s="150">
        <v>38.94</v>
      </c>
      <c r="I316" s="151"/>
      <c r="L316" s="146"/>
      <c r="M316" s="152"/>
      <c r="T316" s="153"/>
      <c r="AT316" s="148" t="s">
        <v>191</v>
      </c>
      <c r="AU316" s="148" t="s">
        <v>82</v>
      </c>
      <c r="AV316" s="12" t="s">
        <v>82</v>
      </c>
      <c r="AW316" s="12" t="s">
        <v>29</v>
      </c>
      <c r="AX316" s="12" t="s">
        <v>72</v>
      </c>
      <c r="AY316" s="148" t="s">
        <v>181</v>
      </c>
    </row>
    <row r="317" spans="2:65" s="13" customFormat="1">
      <c r="B317" s="154"/>
      <c r="D317" s="147" t="s">
        <v>191</v>
      </c>
      <c r="E317" s="155" t="s">
        <v>1</v>
      </c>
      <c r="F317" s="156" t="s">
        <v>193</v>
      </c>
      <c r="H317" s="157">
        <v>115.38</v>
      </c>
      <c r="I317" s="158"/>
      <c r="L317" s="154"/>
      <c r="M317" s="159"/>
      <c r="T317" s="160"/>
      <c r="AT317" s="155" t="s">
        <v>191</v>
      </c>
      <c r="AU317" s="155" t="s">
        <v>82</v>
      </c>
      <c r="AV317" s="13" t="s">
        <v>189</v>
      </c>
      <c r="AW317" s="13" t="s">
        <v>29</v>
      </c>
      <c r="AX317" s="13" t="s">
        <v>80</v>
      </c>
      <c r="AY317" s="155" t="s">
        <v>181</v>
      </c>
    </row>
    <row r="318" spans="2:65" s="1" customFormat="1" ht="33" customHeight="1">
      <c r="B318" s="132"/>
      <c r="C318" s="133" t="s">
        <v>618</v>
      </c>
      <c r="D318" s="133" t="s">
        <v>184</v>
      </c>
      <c r="E318" s="134" t="s">
        <v>627</v>
      </c>
      <c r="F318" s="135" t="s">
        <v>628</v>
      </c>
      <c r="G318" s="136" t="s">
        <v>187</v>
      </c>
      <c r="H318" s="137">
        <v>115.38</v>
      </c>
      <c r="I318" s="138"/>
      <c r="J318" s="139">
        <f>ROUND(I318*H318,2)</f>
        <v>0</v>
      </c>
      <c r="K318" s="135" t="s">
        <v>188</v>
      </c>
      <c r="L318" s="32"/>
      <c r="M318" s="180" t="s">
        <v>1</v>
      </c>
      <c r="N318" s="181" t="s">
        <v>37</v>
      </c>
      <c r="O318" s="182"/>
      <c r="P318" s="183">
        <f>O318*H318</f>
        <v>0</v>
      </c>
      <c r="Q318" s="183">
        <v>2.5999999999999998E-4</v>
      </c>
      <c r="R318" s="183">
        <f>Q318*H318</f>
        <v>2.9998799999999996E-2</v>
      </c>
      <c r="S318" s="183">
        <v>0</v>
      </c>
      <c r="T318" s="184">
        <f>S318*H318</f>
        <v>0</v>
      </c>
      <c r="AR318" s="144" t="s">
        <v>127</v>
      </c>
      <c r="AT318" s="144" t="s">
        <v>184</v>
      </c>
      <c r="AU318" s="144" t="s">
        <v>82</v>
      </c>
      <c r="AY318" s="17" t="s">
        <v>181</v>
      </c>
      <c r="BE318" s="145">
        <f>IF(N318="základní",J318,0)</f>
        <v>0</v>
      </c>
      <c r="BF318" s="145">
        <f>IF(N318="snížená",J318,0)</f>
        <v>0</v>
      </c>
      <c r="BG318" s="145">
        <f>IF(N318="zákl. přenesená",J318,0)</f>
        <v>0</v>
      </c>
      <c r="BH318" s="145">
        <f>IF(N318="sníž. přenesená",J318,0)</f>
        <v>0</v>
      </c>
      <c r="BI318" s="145">
        <f>IF(N318="nulová",J318,0)</f>
        <v>0</v>
      </c>
      <c r="BJ318" s="17" t="s">
        <v>80</v>
      </c>
      <c r="BK318" s="145">
        <f>ROUND(I318*H318,2)</f>
        <v>0</v>
      </c>
      <c r="BL318" s="17" t="s">
        <v>127</v>
      </c>
      <c r="BM318" s="144" t="s">
        <v>728</v>
      </c>
    </row>
    <row r="319" spans="2:65" s="1" customFormat="1" ht="6.95" customHeight="1">
      <c r="B319" s="44"/>
      <c r="C319" s="45"/>
      <c r="D319" s="45"/>
      <c r="E319" s="45"/>
      <c r="F319" s="45"/>
      <c r="G319" s="45"/>
      <c r="H319" s="45"/>
      <c r="I319" s="45"/>
      <c r="J319" s="45"/>
      <c r="K319" s="45"/>
      <c r="L319" s="32"/>
    </row>
  </sheetData>
  <autoFilter ref="C137:K318" xr:uid="{00000000-0009-0000-0000-000004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848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ROUND((SUM(BE138:BE316)),  2)</f>
        <v>0</v>
      </c>
      <c r="I33" s="92">
        <v>0.21</v>
      </c>
      <c r="J33" s="91">
        <f>ROUND(((SUM(BE138:BE316))*I33),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ROUND((SUM(BF138:BF316)),  2)</f>
        <v>0</v>
      </c>
      <c r="I34" s="92">
        <v>0.15</v>
      </c>
      <c r="J34" s="91">
        <f>ROUND(((SUM(BF138:BF316))*I34),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ROUND((SUM(BG138:BG316)),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ROUND((SUM(BH138:BH316)),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ROUND((SUM(BI138:BI316)),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04 - m.č. 428-430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J138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J139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J140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J160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J173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J182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J184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J185</f>
        <v>0</v>
      </c>
      <c r="L103" s="108"/>
    </row>
    <row r="104" spans="2:12" s="9" customFormat="1" ht="19.899999999999999" customHeight="1">
      <c r="B104" s="108"/>
      <c r="D104" s="109" t="s">
        <v>151</v>
      </c>
      <c r="E104" s="110"/>
      <c r="F104" s="110"/>
      <c r="G104" s="110"/>
      <c r="H104" s="110"/>
      <c r="I104" s="110"/>
      <c r="J104" s="111">
        <f>J194</f>
        <v>0</v>
      </c>
      <c r="L104" s="108"/>
    </row>
    <row r="105" spans="2:12" s="9" customFormat="1" ht="19.899999999999999" customHeight="1">
      <c r="B105" s="108"/>
      <c r="D105" s="109" t="s">
        <v>152</v>
      </c>
      <c r="E105" s="110"/>
      <c r="F105" s="110"/>
      <c r="G105" s="110"/>
      <c r="H105" s="110"/>
      <c r="I105" s="110"/>
      <c r="J105" s="111">
        <f>J197</f>
        <v>0</v>
      </c>
      <c r="L105" s="108"/>
    </row>
    <row r="106" spans="2:12" s="9" customFormat="1" ht="19.899999999999999" customHeight="1">
      <c r="B106" s="108"/>
      <c r="D106" s="109" t="s">
        <v>153</v>
      </c>
      <c r="E106" s="110"/>
      <c r="F106" s="110"/>
      <c r="G106" s="110"/>
      <c r="H106" s="110"/>
      <c r="I106" s="110"/>
      <c r="J106" s="111">
        <f>J201</f>
        <v>0</v>
      </c>
      <c r="L106" s="108"/>
    </row>
    <row r="107" spans="2:12" s="9" customFormat="1" ht="19.899999999999999" customHeight="1">
      <c r="B107" s="108"/>
      <c r="D107" s="109" t="s">
        <v>154</v>
      </c>
      <c r="E107" s="110"/>
      <c r="F107" s="110"/>
      <c r="G107" s="110"/>
      <c r="H107" s="110"/>
      <c r="I107" s="110"/>
      <c r="J107" s="111">
        <f>J205</f>
        <v>0</v>
      </c>
      <c r="L107" s="108"/>
    </row>
    <row r="108" spans="2:12" s="9" customFormat="1" ht="19.899999999999999" customHeight="1">
      <c r="B108" s="108"/>
      <c r="D108" s="109" t="s">
        <v>155</v>
      </c>
      <c r="E108" s="110"/>
      <c r="F108" s="110"/>
      <c r="G108" s="110"/>
      <c r="H108" s="110"/>
      <c r="I108" s="110"/>
      <c r="J108" s="111">
        <f>J208</f>
        <v>0</v>
      </c>
      <c r="L108" s="108"/>
    </row>
    <row r="109" spans="2:12" s="9" customFormat="1" ht="19.899999999999999" customHeight="1">
      <c r="B109" s="108"/>
      <c r="D109" s="109" t="s">
        <v>156</v>
      </c>
      <c r="E109" s="110"/>
      <c r="F109" s="110"/>
      <c r="G109" s="110"/>
      <c r="H109" s="110"/>
      <c r="I109" s="110"/>
      <c r="J109" s="111">
        <f>J210</f>
        <v>0</v>
      </c>
      <c r="L109" s="108"/>
    </row>
    <row r="110" spans="2:12" s="9" customFormat="1" ht="19.899999999999999" customHeight="1">
      <c r="B110" s="108"/>
      <c r="D110" s="109" t="s">
        <v>157</v>
      </c>
      <c r="E110" s="110"/>
      <c r="F110" s="110"/>
      <c r="G110" s="110"/>
      <c r="H110" s="110"/>
      <c r="I110" s="110"/>
      <c r="J110" s="111">
        <f>J214</f>
        <v>0</v>
      </c>
      <c r="L110" s="108"/>
    </row>
    <row r="111" spans="2:12" s="9" customFormat="1" ht="19.899999999999999" customHeight="1">
      <c r="B111" s="108"/>
      <c r="D111" s="109" t="s">
        <v>158</v>
      </c>
      <c r="E111" s="110"/>
      <c r="F111" s="110"/>
      <c r="G111" s="110"/>
      <c r="H111" s="110"/>
      <c r="I111" s="110"/>
      <c r="J111" s="111">
        <f>J230</f>
        <v>0</v>
      </c>
      <c r="L111" s="108"/>
    </row>
    <row r="112" spans="2:12" s="9" customFormat="1" ht="19.899999999999999" customHeight="1">
      <c r="B112" s="108"/>
      <c r="D112" s="109" t="s">
        <v>159</v>
      </c>
      <c r="E112" s="110"/>
      <c r="F112" s="110"/>
      <c r="G112" s="110"/>
      <c r="H112" s="110"/>
      <c r="I112" s="110"/>
      <c r="J112" s="111">
        <f>J236</f>
        <v>0</v>
      </c>
      <c r="L112" s="108"/>
    </row>
    <row r="113" spans="2:12" s="9" customFormat="1" ht="19.899999999999999" customHeight="1">
      <c r="B113" s="108"/>
      <c r="D113" s="109" t="s">
        <v>160</v>
      </c>
      <c r="E113" s="110"/>
      <c r="F113" s="110"/>
      <c r="G113" s="110"/>
      <c r="H113" s="110"/>
      <c r="I113" s="110"/>
      <c r="J113" s="111">
        <f>J241</f>
        <v>0</v>
      </c>
      <c r="L113" s="108"/>
    </row>
    <row r="114" spans="2:12" s="9" customFormat="1" ht="19.899999999999999" customHeight="1">
      <c r="B114" s="108"/>
      <c r="D114" s="109" t="s">
        <v>161</v>
      </c>
      <c r="E114" s="110"/>
      <c r="F114" s="110"/>
      <c r="G114" s="110"/>
      <c r="H114" s="110"/>
      <c r="I114" s="110"/>
      <c r="J114" s="111">
        <f>J251</f>
        <v>0</v>
      </c>
      <c r="L114" s="108"/>
    </row>
    <row r="115" spans="2:12" s="9" customFormat="1" ht="19.899999999999999" customHeight="1">
      <c r="B115" s="108"/>
      <c r="D115" s="109" t="s">
        <v>162</v>
      </c>
      <c r="E115" s="110"/>
      <c r="F115" s="110"/>
      <c r="G115" s="110"/>
      <c r="H115" s="110"/>
      <c r="I115" s="110"/>
      <c r="J115" s="111">
        <f>J264</f>
        <v>0</v>
      </c>
      <c r="L115" s="108"/>
    </row>
    <row r="116" spans="2:12" s="9" customFormat="1" ht="19.899999999999999" customHeight="1">
      <c r="B116" s="108"/>
      <c r="D116" s="109" t="s">
        <v>163</v>
      </c>
      <c r="E116" s="110"/>
      <c r="F116" s="110"/>
      <c r="G116" s="110"/>
      <c r="H116" s="110"/>
      <c r="I116" s="110"/>
      <c r="J116" s="111">
        <f>J280</f>
        <v>0</v>
      </c>
      <c r="L116" s="108"/>
    </row>
    <row r="117" spans="2:12" s="9" customFormat="1" ht="19.899999999999999" customHeight="1">
      <c r="B117" s="108"/>
      <c r="D117" s="109" t="s">
        <v>164</v>
      </c>
      <c r="E117" s="110"/>
      <c r="F117" s="110"/>
      <c r="G117" s="110"/>
      <c r="H117" s="110"/>
      <c r="I117" s="110"/>
      <c r="J117" s="111">
        <f>J300</f>
        <v>0</v>
      </c>
      <c r="L117" s="108"/>
    </row>
    <row r="118" spans="2:12" s="9" customFormat="1" ht="19.899999999999999" customHeight="1">
      <c r="B118" s="108"/>
      <c r="D118" s="109" t="s">
        <v>165</v>
      </c>
      <c r="E118" s="110"/>
      <c r="F118" s="110"/>
      <c r="G118" s="110"/>
      <c r="H118" s="110"/>
      <c r="I118" s="110"/>
      <c r="J118" s="111">
        <f>J303</f>
        <v>0</v>
      </c>
      <c r="L118" s="108"/>
    </row>
    <row r="119" spans="2:12" s="1" customFormat="1" ht="21.75" customHeight="1">
      <c r="B119" s="32"/>
      <c r="L119" s="32"/>
    </row>
    <row r="120" spans="2:12" s="1" customFormat="1" ht="6.95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2"/>
    </row>
    <row r="124" spans="2:12" s="1" customFormat="1" ht="6.95" customHeight="1"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2"/>
    </row>
    <row r="125" spans="2:12" s="1" customFormat="1" ht="24.95" customHeight="1">
      <c r="B125" s="32"/>
      <c r="C125" s="21" t="s">
        <v>166</v>
      </c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16</v>
      </c>
      <c r="L127" s="32"/>
    </row>
    <row r="128" spans="2:12" s="1" customFormat="1" ht="16.5" customHeight="1">
      <c r="B128" s="32"/>
      <c r="E128" s="235" t="str">
        <f>E7</f>
        <v>Rekonstrukce ubytovacího zázemí pavilon A</v>
      </c>
      <c r="F128" s="236"/>
      <c r="G128" s="236"/>
      <c r="H128" s="236"/>
      <c r="L128" s="32"/>
    </row>
    <row r="129" spans="2:65" s="1" customFormat="1" ht="12" customHeight="1">
      <c r="B129" s="32"/>
      <c r="C129" s="27" t="s">
        <v>137</v>
      </c>
      <c r="L129" s="32"/>
    </row>
    <row r="130" spans="2:65" s="1" customFormat="1" ht="16.5" customHeight="1">
      <c r="B130" s="32"/>
      <c r="E130" s="198" t="str">
        <f>E9</f>
        <v>04 - m.č. 428-430</v>
      </c>
      <c r="F130" s="234"/>
      <c r="G130" s="234"/>
      <c r="H130" s="234"/>
      <c r="L130" s="32"/>
    </row>
    <row r="131" spans="2:65" s="1" customFormat="1" ht="6.95" customHeight="1">
      <c r="B131" s="32"/>
      <c r="L131" s="32"/>
    </row>
    <row r="132" spans="2:65" s="1" customFormat="1" ht="12" customHeight="1">
      <c r="B132" s="32"/>
      <c r="C132" s="27" t="s">
        <v>20</v>
      </c>
      <c r="F132" s="25" t="str">
        <f>F12</f>
        <v xml:space="preserve"> </v>
      </c>
      <c r="I132" s="27" t="s">
        <v>22</v>
      </c>
      <c r="J132" s="52">
        <f>IF(J12="","",J12)</f>
        <v>0</v>
      </c>
      <c r="L132" s="32"/>
    </row>
    <row r="133" spans="2:65" s="1" customFormat="1" ht="6.95" customHeight="1">
      <c r="B133" s="32"/>
      <c r="L133" s="32"/>
    </row>
    <row r="134" spans="2:65" s="1" customFormat="1" ht="15.2" customHeight="1">
      <c r="B134" s="32"/>
      <c r="C134" s="27" t="s">
        <v>23</v>
      </c>
      <c r="F134" s="25" t="str">
        <f>E15</f>
        <v xml:space="preserve"> </v>
      </c>
      <c r="I134" s="27" t="s">
        <v>28</v>
      </c>
      <c r="J134" s="30" t="str">
        <f>E21</f>
        <v xml:space="preserve"> </v>
      </c>
      <c r="L134" s="32"/>
    </row>
    <row r="135" spans="2:65" s="1" customFormat="1" ht="15.2" customHeight="1">
      <c r="B135" s="32"/>
      <c r="C135" s="27" t="s">
        <v>26</v>
      </c>
      <c r="F135" s="25" t="str">
        <f>IF(E18="","",E18)</f>
        <v>Vyplň údaj</v>
      </c>
      <c r="I135" s="27" t="s">
        <v>30</v>
      </c>
      <c r="J135" s="30" t="str">
        <f>E24</f>
        <v xml:space="preserve"> </v>
      </c>
      <c r="L135" s="32"/>
    </row>
    <row r="136" spans="2:65" s="1" customFormat="1" ht="10.35" customHeight="1">
      <c r="B136" s="32"/>
      <c r="L136" s="32"/>
    </row>
    <row r="137" spans="2:65" s="10" customFormat="1" ht="29.25" customHeight="1">
      <c r="B137" s="112"/>
      <c r="C137" s="113" t="s">
        <v>167</v>
      </c>
      <c r="D137" s="114" t="s">
        <v>57</v>
      </c>
      <c r="E137" s="114" t="s">
        <v>53</v>
      </c>
      <c r="F137" s="114" t="s">
        <v>54</v>
      </c>
      <c r="G137" s="114" t="s">
        <v>168</v>
      </c>
      <c r="H137" s="114" t="s">
        <v>169</v>
      </c>
      <c r="I137" s="114" t="s">
        <v>170</v>
      </c>
      <c r="J137" s="114" t="s">
        <v>141</v>
      </c>
      <c r="K137" s="115" t="s">
        <v>171</v>
      </c>
      <c r="L137" s="112"/>
      <c r="M137" s="59" t="s">
        <v>1</v>
      </c>
      <c r="N137" s="60" t="s">
        <v>36</v>
      </c>
      <c r="O137" s="60" t="s">
        <v>172</v>
      </c>
      <c r="P137" s="60" t="s">
        <v>173</v>
      </c>
      <c r="Q137" s="60" t="s">
        <v>174</v>
      </c>
      <c r="R137" s="60" t="s">
        <v>175</v>
      </c>
      <c r="S137" s="60" t="s">
        <v>176</v>
      </c>
      <c r="T137" s="61" t="s">
        <v>177</v>
      </c>
    </row>
    <row r="138" spans="2:65" s="1" customFormat="1" ht="22.9" customHeight="1">
      <c r="B138" s="32"/>
      <c r="C138" s="64" t="s">
        <v>178</v>
      </c>
      <c r="J138" s="116">
        <f>BK138</f>
        <v>0</v>
      </c>
      <c r="L138" s="32"/>
      <c r="M138" s="62"/>
      <c r="N138" s="53"/>
      <c r="O138" s="53"/>
      <c r="P138" s="117">
        <f>P139+P184</f>
        <v>0</v>
      </c>
      <c r="Q138" s="53"/>
      <c r="R138" s="117">
        <f>R139+R184</f>
        <v>2.9603893499999998</v>
      </c>
      <c r="S138" s="53"/>
      <c r="T138" s="118">
        <f>T139+T184</f>
        <v>3.8262140000000002</v>
      </c>
      <c r="AT138" s="17" t="s">
        <v>71</v>
      </c>
      <c r="AU138" s="17" t="s">
        <v>143</v>
      </c>
      <c r="BK138" s="119">
        <f>BK139+BK184</f>
        <v>0</v>
      </c>
    </row>
    <row r="139" spans="2:65" s="11" customFormat="1" ht="25.9" customHeight="1">
      <c r="B139" s="120"/>
      <c r="D139" s="121" t="s">
        <v>71</v>
      </c>
      <c r="E139" s="122" t="s">
        <v>179</v>
      </c>
      <c r="F139" s="122" t="s">
        <v>180</v>
      </c>
      <c r="I139" s="123"/>
      <c r="J139" s="124">
        <f>BK139</f>
        <v>0</v>
      </c>
      <c r="L139" s="120"/>
      <c r="M139" s="125"/>
      <c r="P139" s="126">
        <f>P140+P160+P173+P182</f>
        <v>0</v>
      </c>
      <c r="R139" s="126">
        <f>R140+R160+R173+R182</f>
        <v>0.44094080000000008</v>
      </c>
      <c r="T139" s="127">
        <f>T140+T160+T173+T182</f>
        <v>3.37168</v>
      </c>
      <c r="AR139" s="121" t="s">
        <v>80</v>
      </c>
      <c r="AT139" s="128" t="s">
        <v>71</v>
      </c>
      <c r="AU139" s="128" t="s">
        <v>72</v>
      </c>
      <c r="AY139" s="121" t="s">
        <v>181</v>
      </c>
      <c r="BK139" s="129">
        <f>BK140+BK160+BK173+BK182</f>
        <v>0</v>
      </c>
    </row>
    <row r="140" spans="2:65" s="11" customFormat="1" ht="22.9" customHeight="1">
      <c r="B140" s="120"/>
      <c r="D140" s="121" t="s">
        <v>71</v>
      </c>
      <c r="E140" s="130" t="s">
        <v>182</v>
      </c>
      <c r="F140" s="130" t="s">
        <v>183</v>
      </c>
      <c r="I140" s="123"/>
      <c r="J140" s="131">
        <f>BK140</f>
        <v>0</v>
      </c>
      <c r="L140" s="120"/>
      <c r="M140" s="125"/>
      <c r="P140" s="126">
        <f>SUM(P141:P159)</f>
        <v>0</v>
      </c>
      <c r="R140" s="126">
        <f>SUM(R141:R159)</f>
        <v>0.43702400000000008</v>
      </c>
      <c r="T140" s="127">
        <f>SUM(T141:T159)</f>
        <v>0</v>
      </c>
      <c r="AR140" s="121" t="s">
        <v>80</v>
      </c>
      <c r="AT140" s="128" t="s">
        <v>71</v>
      </c>
      <c r="AU140" s="128" t="s">
        <v>80</v>
      </c>
      <c r="AY140" s="121" t="s">
        <v>181</v>
      </c>
      <c r="BK140" s="129">
        <f>SUM(BK141:BK159)</f>
        <v>0</v>
      </c>
    </row>
    <row r="141" spans="2:65" s="1" customFormat="1" ht="33" customHeight="1">
      <c r="B141" s="132"/>
      <c r="C141" s="133" t="s">
        <v>80</v>
      </c>
      <c r="D141" s="133" t="s">
        <v>184</v>
      </c>
      <c r="E141" s="134" t="s">
        <v>631</v>
      </c>
      <c r="F141" s="135" t="s">
        <v>632</v>
      </c>
      <c r="G141" s="136" t="s">
        <v>187</v>
      </c>
      <c r="H141" s="137">
        <v>27</v>
      </c>
      <c r="I141" s="138"/>
      <c r="J141" s="139">
        <f>ROUND(I141*H141,2)</f>
        <v>0</v>
      </c>
      <c r="K141" s="135" t="s">
        <v>188</v>
      </c>
      <c r="L141" s="32"/>
      <c r="M141" s="140" t="s">
        <v>1</v>
      </c>
      <c r="N141" s="141" t="s">
        <v>37</v>
      </c>
      <c r="P141" s="142">
        <f>O141*H141</f>
        <v>0</v>
      </c>
      <c r="Q141" s="142">
        <v>3.0000000000000001E-3</v>
      </c>
      <c r="R141" s="142">
        <f>Q141*H141</f>
        <v>8.1000000000000003E-2</v>
      </c>
      <c r="S141" s="142">
        <v>0</v>
      </c>
      <c r="T141" s="143">
        <f>S141*H141</f>
        <v>0</v>
      </c>
      <c r="AR141" s="144" t="s">
        <v>189</v>
      </c>
      <c r="AT141" s="144" t="s">
        <v>184</v>
      </c>
      <c r="AU141" s="144" t="s">
        <v>82</v>
      </c>
      <c r="AY141" s="17" t="s">
        <v>181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80</v>
      </c>
      <c r="BK141" s="145">
        <f>ROUND(I141*H141,2)</f>
        <v>0</v>
      </c>
      <c r="BL141" s="17" t="s">
        <v>189</v>
      </c>
      <c r="BM141" s="144" t="s">
        <v>849</v>
      </c>
    </row>
    <row r="142" spans="2:65" s="1" customFormat="1" ht="24.2" customHeight="1">
      <c r="B142" s="132"/>
      <c r="C142" s="133" t="s">
        <v>82</v>
      </c>
      <c r="D142" s="133" t="s">
        <v>184</v>
      </c>
      <c r="E142" s="134" t="s">
        <v>185</v>
      </c>
      <c r="F142" s="135" t="s">
        <v>186</v>
      </c>
      <c r="G142" s="136" t="s">
        <v>187</v>
      </c>
      <c r="H142" s="137">
        <v>46.6</v>
      </c>
      <c r="I142" s="138"/>
      <c r="J142" s="139">
        <f>ROUND(I142*H142,2)</f>
        <v>0</v>
      </c>
      <c r="K142" s="135" t="s">
        <v>648</v>
      </c>
      <c r="L142" s="32"/>
      <c r="M142" s="140" t="s">
        <v>1</v>
      </c>
      <c r="N142" s="141" t="s">
        <v>37</v>
      </c>
      <c r="P142" s="142">
        <f>O142*H142</f>
        <v>0</v>
      </c>
      <c r="Q142" s="142">
        <v>2.5999999999999998E-4</v>
      </c>
      <c r="R142" s="142">
        <f>Q142*H142</f>
        <v>1.2116E-2</v>
      </c>
      <c r="S142" s="142">
        <v>0</v>
      </c>
      <c r="T142" s="143">
        <f>S142*H142</f>
        <v>0</v>
      </c>
      <c r="AR142" s="144" t="s">
        <v>189</v>
      </c>
      <c r="AT142" s="144" t="s">
        <v>184</v>
      </c>
      <c r="AU142" s="144" t="s">
        <v>82</v>
      </c>
      <c r="AY142" s="17" t="s">
        <v>181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80</v>
      </c>
      <c r="BK142" s="145">
        <f>ROUND(I142*H142,2)</f>
        <v>0</v>
      </c>
      <c r="BL142" s="17" t="s">
        <v>189</v>
      </c>
      <c r="BM142" s="144" t="s">
        <v>634</v>
      </c>
    </row>
    <row r="143" spans="2:65" s="12" customFormat="1">
      <c r="B143" s="146"/>
      <c r="D143" s="147" t="s">
        <v>191</v>
      </c>
      <c r="E143" s="148" t="s">
        <v>1</v>
      </c>
      <c r="F143" s="149" t="s">
        <v>776</v>
      </c>
      <c r="H143" s="150">
        <v>9.66</v>
      </c>
      <c r="I143" s="151"/>
      <c r="L143" s="146"/>
      <c r="M143" s="152"/>
      <c r="T143" s="153"/>
      <c r="AT143" s="148" t="s">
        <v>191</v>
      </c>
      <c r="AU143" s="148" t="s">
        <v>82</v>
      </c>
      <c r="AV143" s="12" t="s">
        <v>82</v>
      </c>
      <c r="AW143" s="12" t="s">
        <v>29</v>
      </c>
      <c r="AX143" s="12" t="s">
        <v>72</v>
      </c>
      <c r="AY143" s="148" t="s">
        <v>181</v>
      </c>
    </row>
    <row r="144" spans="2:65" s="12" customFormat="1">
      <c r="B144" s="146"/>
      <c r="D144" s="147" t="s">
        <v>191</v>
      </c>
      <c r="E144" s="148" t="s">
        <v>1</v>
      </c>
      <c r="F144" s="149" t="s">
        <v>777</v>
      </c>
      <c r="H144" s="150">
        <v>34.22</v>
      </c>
      <c r="I144" s="151"/>
      <c r="L144" s="146"/>
      <c r="M144" s="152"/>
      <c r="T144" s="153"/>
      <c r="AT144" s="148" t="s">
        <v>191</v>
      </c>
      <c r="AU144" s="148" t="s">
        <v>82</v>
      </c>
      <c r="AV144" s="12" t="s">
        <v>82</v>
      </c>
      <c r="AW144" s="12" t="s">
        <v>29</v>
      </c>
      <c r="AX144" s="12" t="s">
        <v>72</v>
      </c>
      <c r="AY144" s="148" t="s">
        <v>181</v>
      </c>
    </row>
    <row r="145" spans="2:65" s="12" customFormat="1">
      <c r="B145" s="146"/>
      <c r="D145" s="147" t="s">
        <v>191</v>
      </c>
      <c r="E145" s="148" t="s">
        <v>1</v>
      </c>
      <c r="F145" s="149" t="s">
        <v>637</v>
      </c>
      <c r="H145" s="150">
        <v>-1.6</v>
      </c>
      <c r="I145" s="151"/>
      <c r="L145" s="146"/>
      <c r="M145" s="152"/>
      <c r="T145" s="153"/>
      <c r="AT145" s="148" t="s">
        <v>191</v>
      </c>
      <c r="AU145" s="148" t="s">
        <v>82</v>
      </c>
      <c r="AV145" s="12" t="s">
        <v>82</v>
      </c>
      <c r="AW145" s="12" t="s">
        <v>29</v>
      </c>
      <c r="AX145" s="12" t="s">
        <v>72</v>
      </c>
      <c r="AY145" s="148" t="s">
        <v>181</v>
      </c>
    </row>
    <row r="146" spans="2:65" s="12" customFormat="1">
      <c r="B146" s="146"/>
      <c r="D146" s="147" t="s">
        <v>191</v>
      </c>
      <c r="E146" s="148" t="s">
        <v>1</v>
      </c>
      <c r="F146" s="149" t="s">
        <v>778</v>
      </c>
      <c r="H146" s="150">
        <v>4.32</v>
      </c>
      <c r="I146" s="151"/>
      <c r="L146" s="146"/>
      <c r="M146" s="152"/>
      <c r="T146" s="153"/>
      <c r="AT146" s="148" t="s">
        <v>191</v>
      </c>
      <c r="AU146" s="148" t="s">
        <v>82</v>
      </c>
      <c r="AV146" s="12" t="s">
        <v>82</v>
      </c>
      <c r="AW146" s="12" t="s">
        <v>29</v>
      </c>
      <c r="AX146" s="12" t="s">
        <v>72</v>
      </c>
      <c r="AY146" s="148" t="s">
        <v>181</v>
      </c>
    </row>
    <row r="147" spans="2:65" s="13" customFormat="1">
      <c r="B147" s="154"/>
      <c r="D147" s="147" t="s">
        <v>191</v>
      </c>
      <c r="E147" s="155" t="s">
        <v>1</v>
      </c>
      <c r="F147" s="156" t="s">
        <v>193</v>
      </c>
      <c r="H147" s="157">
        <v>46.599999999999994</v>
      </c>
      <c r="I147" s="158"/>
      <c r="L147" s="154"/>
      <c r="M147" s="159"/>
      <c r="T147" s="160"/>
      <c r="AT147" s="155" t="s">
        <v>191</v>
      </c>
      <c r="AU147" s="155" t="s">
        <v>82</v>
      </c>
      <c r="AV147" s="13" t="s">
        <v>189</v>
      </c>
      <c r="AW147" s="13" t="s">
        <v>29</v>
      </c>
      <c r="AX147" s="13" t="s">
        <v>80</v>
      </c>
      <c r="AY147" s="155" t="s">
        <v>181</v>
      </c>
    </row>
    <row r="148" spans="2:65" s="1" customFormat="1" ht="24.2" customHeight="1">
      <c r="B148" s="132"/>
      <c r="C148" s="133" t="s">
        <v>197</v>
      </c>
      <c r="D148" s="133" t="s">
        <v>184</v>
      </c>
      <c r="E148" s="134" t="s">
        <v>194</v>
      </c>
      <c r="F148" s="135" t="s">
        <v>195</v>
      </c>
      <c r="G148" s="136" t="s">
        <v>187</v>
      </c>
      <c r="H148" s="137">
        <v>46.6</v>
      </c>
      <c r="I148" s="138"/>
      <c r="J148" s="139">
        <f>ROUND(I148*H148,2)</f>
        <v>0</v>
      </c>
      <c r="K148" s="135" t="s">
        <v>648</v>
      </c>
      <c r="L148" s="32"/>
      <c r="M148" s="140" t="s">
        <v>1</v>
      </c>
      <c r="N148" s="141" t="s">
        <v>37</v>
      </c>
      <c r="P148" s="142">
        <f>O148*H148</f>
        <v>0</v>
      </c>
      <c r="Q148" s="142">
        <v>4.3800000000000002E-3</v>
      </c>
      <c r="R148" s="142">
        <f>Q148*H148</f>
        <v>0.20410800000000001</v>
      </c>
      <c r="S148" s="142">
        <v>0</v>
      </c>
      <c r="T148" s="143">
        <f>S148*H148</f>
        <v>0</v>
      </c>
      <c r="AR148" s="144" t="s">
        <v>189</v>
      </c>
      <c r="AT148" s="144" t="s">
        <v>184</v>
      </c>
      <c r="AU148" s="144" t="s">
        <v>82</v>
      </c>
      <c r="AY148" s="17" t="s">
        <v>181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80</v>
      </c>
      <c r="BK148" s="145">
        <f>ROUND(I148*H148,2)</f>
        <v>0</v>
      </c>
      <c r="BL148" s="17" t="s">
        <v>189</v>
      </c>
      <c r="BM148" s="144" t="s">
        <v>639</v>
      </c>
    </row>
    <row r="149" spans="2:65" s="1" customFormat="1" ht="24.2" customHeight="1">
      <c r="B149" s="132"/>
      <c r="C149" s="133" t="s">
        <v>189</v>
      </c>
      <c r="D149" s="133" t="s">
        <v>184</v>
      </c>
      <c r="E149" s="134" t="s">
        <v>198</v>
      </c>
      <c r="F149" s="135" t="s">
        <v>199</v>
      </c>
      <c r="G149" s="136" t="s">
        <v>187</v>
      </c>
      <c r="H149" s="137">
        <v>46.6</v>
      </c>
      <c r="I149" s="138"/>
      <c r="J149" s="139">
        <f>ROUND(I149*H149,2)</f>
        <v>0</v>
      </c>
      <c r="K149" s="135" t="s">
        <v>648</v>
      </c>
      <c r="L149" s="32"/>
      <c r="M149" s="140" t="s">
        <v>1</v>
      </c>
      <c r="N149" s="141" t="s">
        <v>37</v>
      </c>
      <c r="P149" s="142">
        <f>O149*H149</f>
        <v>0</v>
      </c>
      <c r="Q149" s="142">
        <v>3.0000000000000001E-3</v>
      </c>
      <c r="R149" s="142">
        <f>Q149*H149</f>
        <v>0.13980000000000001</v>
      </c>
      <c r="S149" s="142">
        <v>0</v>
      </c>
      <c r="T149" s="143">
        <f>S149*H149</f>
        <v>0</v>
      </c>
      <c r="AR149" s="144" t="s">
        <v>189</v>
      </c>
      <c r="AT149" s="144" t="s">
        <v>184</v>
      </c>
      <c r="AU149" s="144" t="s">
        <v>82</v>
      </c>
      <c r="AY149" s="17" t="s">
        <v>181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80</v>
      </c>
      <c r="BK149" s="145">
        <f>ROUND(I149*H149,2)</f>
        <v>0</v>
      </c>
      <c r="BL149" s="17" t="s">
        <v>189</v>
      </c>
      <c r="BM149" s="144" t="s">
        <v>640</v>
      </c>
    </row>
    <row r="150" spans="2:65" s="12" customFormat="1">
      <c r="B150" s="146"/>
      <c r="D150" s="147" t="s">
        <v>191</v>
      </c>
      <c r="E150" s="148" t="s">
        <v>1</v>
      </c>
      <c r="F150" s="149" t="s">
        <v>779</v>
      </c>
      <c r="H150" s="150">
        <v>46.6</v>
      </c>
      <c r="I150" s="151"/>
      <c r="L150" s="146"/>
      <c r="M150" s="152"/>
      <c r="T150" s="153"/>
      <c r="AT150" s="148" t="s">
        <v>191</v>
      </c>
      <c r="AU150" s="148" t="s">
        <v>82</v>
      </c>
      <c r="AV150" s="12" t="s">
        <v>82</v>
      </c>
      <c r="AW150" s="12" t="s">
        <v>29</v>
      </c>
      <c r="AX150" s="12" t="s">
        <v>72</v>
      </c>
      <c r="AY150" s="148" t="s">
        <v>181</v>
      </c>
    </row>
    <row r="151" spans="2:65" s="14" customFormat="1">
      <c r="B151" s="164"/>
      <c r="D151" s="147" t="s">
        <v>191</v>
      </c>
      <c r="E151" s="165" t="s">
        <v>1</v>
      </c>
      <c r="F151" s="166" t="s">
        <v>735</v>
      </c>
      <c r="H151" s="165" t="s">
        <v>1</v>
      </c>
      <c r="I151" s="167"/>
      <c r="L151" s="164"/>
      <c r="M151" s="168"/>
      <c r="T151" s="169"/>
      <c r="AT151" s="165" t="s">
        <v>191</v>
      </c>
      <c r="AU151" s="165" t="s">
        <v>82</v>
      </c>
      <c r="AV151" s="14" t="s">
        <v>80</v>
      </c>
      <c r="AW151" s="14" t="s">
        <v>29</v>
      </c>
      <c r="AX151" s="14" t="s">
        <v>72</v>
      </c>
      <c r="AY151" s="165" t="s">
        <v>181</v>
      </c>
    </row>
    <row r="152" spans="2:65" s="12" customFormat="1">
      <c r="B152" s="146"/>
      <c r="D152" s="147" t="s">
        <v>191</v>
      </c>
      <c r="E152" s="148" t="s">
        <v>1</v>
      </c>
      <c r="F152" s="149" t="s">
        <v>72</v>
      </c>
      <c r="H152" s="150">
        <v>0</v>
      </c>
      <c r="I152" s="151"/>
      <c r="L152" s="146"/>
      <c r="M152" s="152"/>
      <c r="T152" s="153"/>
      <c r="AT152" s="148" t="s">
        <v>191</v>
      </c>
      <c r="AU152" s="148" t="s">
        <v>82</v>
      </c>
      <c r="AV152" s="12" t="s">
        <v>82</v>
      </c>
      <c r="AW152" s="12" t="s">
        <v>29</v>
      </c>
      <c r="AX152" s="12" t="s">
        <v>72</v>
      </c>
      <c r="AY152" s="148" t="s">
        <v>181</v>
      </c>
    </row>
    <row r="153" spans="2:65" s="13" customFormat="1">
      <c r="B153" s="154"/>
      <c r="D153" s="147" t="s">
        <v>191</v>
      </c>
      <c r="E153" s="155" t="s">
        <v>1</v>
      </c>
      <c r="F153" s="156" t="s">
        <v>193</v>
      </c>
      <c r="H153" s="157">
        <v>46.6</v>
      </c>
      <c r="I153" s="158"/>
      <c r="L153" s="154"/>
      <c r="M153" s="159"/>
      <c r="T153" s="160"/>
      <c r="AT153" s="155" t="s">
        <v>191</v>
      </c>
      <c r="AU153" s="155" t="s">
        <v>82</v>
      </c>
      <c r="AV153" s="13" t="s">
        <v>189</v>
      </c>
      <c r="AW153" s="13" t="s">
        <v>29</v>
      </c>
      <c r="AX153" s="13" t="s">
        <v>80</v>
      </c>
      <c r="AY153" s="155" t="s">
        <v>181</v>
      </c>
    </row>
    <row r="154" spans="2:65" s="1" customFormat="1" ht="16.5" customHeight="1">
      <c r="B154" s="132"/>
      <c r="C154" s="133" t="s">
        <v>206</v>
      </c>
      <c r="D154" s="133" t="s">
        <v>184</v>
      </c>
      <c r="E154" s="134" t="s">
        <v>201</v>
      </c>
      <c r="F154" s="135" t="s">
        <v>202</v>
      </c>
      <c r="G154" s="136" t="s">
        <v>187</v>
      </c>
      <c r="H154" s="137">
        <v>50</v>
      </c>
      <c r="I154" s="138"/>
      <c r="J154" s="139">
        <f>ROUND(I154*H154,2)</f>
        <v>0</v>
      </c>
      <c r="K154" s="135" t="s">
        <v>648</v>
      </c>
      <c r="L154" s="32"/>
      <c r="M154" s="140" t="s">
        <v>1</v>
      </c>
      <c r="N154" s="141" t="s">
        <v>37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189</v>
      </c>
      <c r="AT154" s="144" t="s">
        <v>184</v>
      </c>
      <c r="AU154" s="144" t="s">
        <v>82</v>
      </c>
      <c r="AY154" s="17" t="s">
        <v>181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80</v>
      </c>
      <c r="BK154" s="145">
        <f>ROUND(I154*H154,2)</f>
        <v>0</v>
      </c>
      <c r="BL154" s="17" t="s">
        <v>189</v>
      </c>
      <c r="BM154" s="144" t="s">
        <v>642</v>
      </c>
    </row>
    <row r="155" spans="2:65" s="1" customFormat="1" ht="19.5">
      <c r="B155" s="32"/>
      <c r="D155" s="147" t="s">
        <v>204</v>
      </c>
      <c r="F155" s="161" t="s">
        <v>205</v>
      </c>
      <c r="I155" s="162"/>
      <c r="L155" s="32"/>
      <c r="M155" s="163"/>
      <c r="T155" s="56"/>
      <c r="AT155" s="17" t="s">
        <v>204</v>
      </c>
      <c r="AU155" s="17" t="s">
        <v>82</v>
      </c>
    </row>
    <row r="156" spans="2:65" s="1" customFormat="1" ht="24.2" customHeight="1">
      <c r="B156" s="132"/>
      <c r="C156" s="133" t="s">
        <v>182</v>
      </c>
      <c r="D156" s="133" t="s">
        <v>184</v>
      </c>
      <c r="E156" s="134" t="s">
        <v>207</v>
      </c>
      <c r="F156" s="135" t="s">
        <v>208</v>
      </c>
      <c r="G156" s="136" t="s">
        <v>187</v>
      </c>
      <c r="H156" s="137">
        <v>50</v>
      </c>
      <c r="I156" s="138"/>
      <c r="J156" s="139">
        <f>ROUND(I156*H156,2)</f>
        <v>0</v>
      </c>
      <c r="K156" s="135" t="s">
        <v>648</v>
      </c>
      <c r="L156" s="32"/>
      <c r="M156" s="140" t="s">
        <v>1</v>
      </c>
      <c r="N156" s="141" t="s">
        <v>37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189</v>
      </c>
      <c r="AT156" s="144" t="s">
        <v>184</v>
      </c>
      <c r="AU156" s="144" t="s">
        <v>82</v>
      </c>
      <c r="AY156" s="17" t="s">
        <v>181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80</v>
      </c>
      <c r="BK156" s="145">
        <f>ROUND(I156*H156,2)</f>
        <v>0</v>
      </c>
      <c r="BL156" s="17" t="s">
        <v>189</v>
      </c>
      <c r="BM156" s="144" t="s">
        <v>643</v>
      </c>
    </row>
    <row r="157" spans="2:65" s="1" customFormat="1" ht="19.5">
      <c r="B157" s="32"/>
      <c r="D157" s="147" t="s">
        <v>204</v>
      </c>
      <c r="F157" s="161" t="s">
        <v>205</v>
      </c>
      <c r="I157" s="162"/>
      <c r="L157" s="32"/>
      <c r="M157" s="163"/>
      <c r="T157" s="56"/>
      <c r="AT157" s="17" t="s">
        <v>204</v>
      </c>
      <c r="AU157" s="17" t="s">
        <v>82</v>
      </c>
    </row>
    <row r="158" spans="2:65" s="1" customFormat="1" ht="24.2" customHeight="1">
      <c r="B158" s="132"/>
      <c r="C158" s="133" t="s">
        <v>215</v>
      </c>
      <c r="D158" s="133" t="s">
        <v>184</v>
      </c>
      <c r="E158" s="134" t="s">
        <v>210</v>
      </c>
      <c r="F158" s="135" t="s">
        <v>211</v>
      </c>
      <c r="G158" s="136" t="s">
        <v>187</v>
      </c>
      <c r="H158" s="137">
        <v>5</v>
      </c>
      <c r="I158" s="138"/>
      <c r="J158" s="139">
        <f>ROUND(I158*H158,2)</f>
        <v>0</v>
      </c>
      <c r="K158" s="135" t="s">
        <v>648</v>
      </c>
      <c r="L158" s="32"/>
      <c r="M158" s="140" t="s">
        <v>1</v>
      </c>
      <c r="N158" s="141" t="s">
        <v>37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189</v>
      </c>
      <c r="AT158" s="144" t="s">
        <v>184</v>
      </c>
      <c r="AU158" s="144" t="s">
        <v>82</v>
      </c>
      <c r="AY158" s="17" t="s">
        <v>181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80</v>
      </c>
      <c r="BK158" s="145">
        <f>ROUND(I158*H158,2)</f>
        <v>0</v>
      </c>
      <c r="BL158" s="17" t="s">
        <v>189</v>
      </c>
      <c r="BM158" s="144" t="s">
        <v>644</v>
      </c>
    </row>
    <row r="159" spans="2:65" s="1" customFormat="1" ht="19.5">
      <c r="B159" s="32"/>
      <c r="D159" s="147" t="s">
        <v>204</v>
      </c>
      <c r="F159" s="161" t="s">
        <v>205</v>
      </c>
      <c r="I159" s="162"/>
      <c r="L159" s="32"/>
      <c r="M159" s="163"/>
      <c r="T159" s="56"/>
      <c r="AT159" s="17" t="s">
        <v>204</v>
      </c>
      <c r="AU159" s="17" t="s">
        <v>82</v>
      </c>
    </row>
    <row r="160" spans="2:65" s="11" customFormat="1" ht="22.9" customHeight="1">
      <c r="B160" s="120"/>
      <c r="D160" s="121" t="s">
        <v>71</v>
      </c>
      <c r="E160" s="130" t="s">
        <v>213</v>
      </c>
      <c r="F160" s="130" t="s">
        <v>214</v>
      </c>
      <c r="I160" s="123"/>
      <c r="J160" s="131">
        <f>BK160</f>
        <v>0</v>
      </c>
      <c r="L160" s="120"/>
      <c r="M160" s="125"/>
      <c r="P160" s="126">
        <f>SUM(P161:P172)</f>
        <v>0</v>
      </c>
      <c r="R160" s="126">
        <f>SUM(R161:R172)</f>
        <v>3.9167999999999998E-3</v>
      </c>
      <c r="T160" s="127">
        <f>SUM(T161:T172)</f>
        <v>3.37168</v>
      </c>
      <c r="AR160" s="121" t="s">
        <v>80</v>
      </c>
      <c r="AT160" s="128" t="s">
        <v>71</v>
      </c>
      <c r="AU160" s="128" t="s">
        <v>80</v>
      </c>
      <c r="AY160" s="121" t="s">
        <v>181</v>
      </c>
      <c r="BK160" s="129">
        <f>SUM(BK161:BK172)</f>
        <v>0</v>
      </c>
    </row>
    <row r="161" spans="2:65" s="1" customFormat="1" ht="33" customHeight="1">
      <c r="B161" s="132"/>
      <c r="C161" s="133" t="s">
        <v>219</v>
      </c>
      <c r="D161" s="133" t="s">
        <v>184</v>
      </c>
      <c r="E161" s="134" t="s">
        <v>216</v>
      </c>
      <c r="F161" s="135" t="s">
        <v>217</v>
      </c>
      <c r="G161" s="136" t="s">
        <v>187</v>
      </c>
      <c r="H161" s="137">
        <v>23.04</v>
      </c>
      <c r="I161" s="138"/>
      <c r="J161" s="139">
        <f>ROUND(I161*H161,2)</f>
        <v>0</v>
      </c>
      <c r="K161" s="135" t="s">
        <v>648</v>
      </c>
      <c r="L161" s="32"/>
      <c r="M161" s="140" t="s">
        <v>1</v>
      </c>
      <c r="N161" s="141" t="s">
        <v>37</v>
      </c>
      <c r="P161" s="142">
        <f>O161*H161</f>
        <v>0</v>
      </c>
      <c r="Q161" s="142">
        <v>1.2999999999999999E-4</v>
      </c>
      <c r="R161" s="142">
        <f>Q161*H161</f>
        <v>2.9951999999999995E-3</v>
      </c>
      <c r="S161" s="142">
        <v>0</v>
      </c>
      <c r="T161" s="143">
        <f>S161*H161</f>
        <v>0</v>
      </c>
      <c r="AR161" s="144" t="s">
        <v>189</v>
      </c>
      <c r="AT161" s="144" t="s">
        <v>184</v>
      </c>
      <c r="AU161" s="144" t="s">
        <v>82</v>
      </c>
      <c r="AY161" s="17" t="s">
        <v>181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80</v>
      </c>
      <c r="BK161" s="145">
        <f>ROUND(I161*H161,2)</f>
        <v>0</v>
      </c>
      <c r="BL161" s="17" t="s">
        <v>189</v>
      </c>
      <c r="BM161" s="144" t="s">
        <v>645</v>
      </c>
    </row>
    <row r="162" spans="2:65" s="1" customFormat="1" ht="24.2" customHeight="1">
      <c r="B162" s="132"/>
      <c r="C162" s="133" t="s">
        <v>213</v>
      </c>
      <c r="D162" s="133" t="s">
        <v>184</v>
      </c>
      <c r="E162" s="134" t="s">
        <v>220</v>
      </c>
      <c r="F162" s="135" t="s">
        <v>221</v>
      </c>
      <c r="G162" s="136" t="s">
        <v>187</v>
      </c>
      <c r="H162" s="137">
        <v>23.04</v>
      </c>
      <c r="I162" s="138"/>
      <c r="J162" s="139">
        <f>ROUND(I162*H162,2)</f>
        <v>0</v>
      </c>
      <c r="K162" s="135" t="s">
        <v>648</v>
      </c>
      <c r="L162" s="32"/>
      <c r="M162" s="140" t="s">
        <v>1</v>
      </c>
      <c r="N162" s="141" t="s">
        <v>37</v>
      </c>
      <c r="P162" s="142">
        <f>O162*H162</f>
        <v>0</v>
      </c>
      <c r="Q162" s="142">
        <v>4.0000000000000003E-5</v>
      </c>
      <c r="R162" s="142">
        <f>Q162*H162</f>
        <v>9.2160000000000007E-4</v>
      </c>
      <c r="S162" s="142">
        <v>0</v>
      </c>
      <c r="T162" s="143">
        <f>S162*H162</f>
        <v>0</v>
      </c>
      <c r="AR162" s="144" t="s">
        <v>189</v>
      </c>
      <c r="AT162" s="144" t="s">
        <v>184</v>
      </c>
      <c r="AU162" s="144" t="s">
        <v>82</v>
      </c>
      <c r="AY162" s="17" t="s">
        <v>181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80</v>
      </c>
      <c r="BK162" s="145">
        <f>ROUND(I162*H162,2)</f>
        <v>0</v>
      </c>
      <c r="BL162" s="17" t="s">
        <v>189</v>
      </c>
      <c r="BM162" s="144" t="s">
        <v>646</v>
      </c>
    </row>
    <row r="163" spans="2:65" s="12" customFormat="1">
      <c r="B163" s="146"/>
      <c r="D163" s="147" t="s">
        <v>191</v>
      </c>
      <c r="E163" s="148" t="s">
        <v>1</v>
      </c>
      <c r="F163" s="149" t="s">
        <v>780</v>
      </c>
      <c r="H163" s="150">
        <v>23.04</v>
      </c>
      <c r="I163" s="151"/>
      <c r="L163" s="146"/>
      <c r="M163" s="152"/>
      <c r="T163" s="153"/>
      <c r="AT163" s="148" t="s">
        <v>191</v>
      </c>
      <c r="AU163" s="148" t="s">
        <v>82</v>
      </c>
      <c r="AV163" s="12" t="s">
        <v>82</v>
      </c>
      <c r="AW163" s="12" t="s">
        <v>29</v>
      </c>
      <c r="AX163" s="12" t="s">
        <v>72</v>
      </c>
      <c r="AY163" s="148" t="s">
        <v>181</v>
      </c>
    </row>
    <row r="164" spans="2:65" s="13" customFormat="1">
      <c r="B164" s="154"/>
      <c r="D164" s="147" t="s">
        <v>191</v>
      </c>
      <c r="E164" s="155" t="s">
        <v>1</v>
      </c>
      <c r="F164" s="156" t="s">
        <v>193</v>
      </c>
      <c r="H164" s="157">
        <v>23.04</v>
      </c>
      <c r="I164" s="158"/>
      <c r="L164" s="154"/>
      <c r="M164" s="159"/>
      <c r="T164" s="160"/>
      <c r="AT164" s="155" t="s">
        <v>191</v>
      </c>
      <c r="AU164" s="155" t="s">
        <v>82</v>
      </c>
      <c r="AV164" s="13" t="s">
        <v>189</v>
      </c>
      <c r="AW164" s="13" t="s">
        <v>29</v>
      </c>
      <c r="AX164" s="13" t="s">
        <v>80</v>
      </c>
      <c r="AY164" s="155" t="s">
        <v>181</v>
      </c>
    </row>
    <row r="165" spans="2:65" s="1" customFormat="1" ht="21.75" customHeight="1">
      <c r="B165" s="132"/>
      <c r="C165" s="133" t="s">
        <v>110</v>
      </c>
      <c r="D165" s="133" t="s">
        <v>184</v>
      </c>
      <c r="E165" s="134" t="s">
        <v>223</v>
      </c>
      <c r="F165" s="135" t="s">
        <v>224</v>
      </c>
      <c r="G165" s="136" t="s">
        <v>187</v>
      </c>
      <c r="H165" s="137">
        <v>1.6</v>
      </c>
      <c r="I165" s="138"/>
      <c r="J165" s="139">
        <f>ROUND(I165*H165,2)</f>
        <v>0</v>
      </c>
      <c r="K165" s="135" t="s">
        <v>648</v>
      </c>
      <c r="L165" s="32"/>
      <c r="M165" s="140" t="s">
        <v>1</v>
      </c>
      <c r="N165" s="141" t="s">
        <v>37</v>
      </c>
      <c r="P165" s="142">
        <f>O165*H165</f>
        <v>0</v>
      </c>
      <c r="Q165" s="142">
        <v>0</v>
      </c>
      <c r="R165" s="142">
        <f>Q165*H165</f>
        <v>0</v>
      </c>
      <c r="S165" s="142">
        <v>7.5999999999999998E-2</v>
      </c>
      <c r="T165" s="143">
        <f>S165*H165</f>
        <v>0.1216</v>
      </c>
      <c r="AR165" s="144" t="s">
        <v>189</v>
      </c>
      <c r="AT165" s="144" t="s">
        <v>184</v>
      </c>
      <c r="AU165" s="144" t="s">
        <v>82</v>
      </c>
      <c r="AY165" s="17" t="s">
        <v>181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80</v>
      </c>
      <c r="BK165" s="145">
        <f>ROUND(I165*H165,2)</f>
        <v>0</v>
      </c>
      <c r="BL165" s="17" t="s">
        <v>189</v>
      </c>
      <c r="BM165" s="144" t="s">
        <v>850</v>
      </c>
    </row>
    <row r="166" spans="2:65" s="12" customFormat="1">
      <c r="B166" s="146"/>
      <c r="D166" s="147" t="s">
        <v>191</v>
      </c>
      <c r="E166" s="148" t="s">
        <v>1</v>
      </c>
      <c r="F166" s="149" t="s">
        <v>226</v>
      </c>
      <c r="H166" s="150">
        <v>1.6</v>
      </c>
      <c r="I166" s="151"/>
      <c r="L166" s="146"/>
      <c r="M166" s="152"/>
      <c r="T166" s="153"/>
      <c r="AT166" s="148" t="s">
        <v>191</v>
      </c>
      <c r="AU166" s="148" t="s">
        <v>82</v>
      </c>
      <c r="AV166" s="12" t="s">
        <v>82</v>
      </c>
      <c r="AW166" s="12" t="s">
        <v>29</v>
      </c>
      <c r="AX166" s="12" t="s">
        <v>80</v>
      </c>
      <c r="AY166" s="148" t="s">
        <v>181</v>
      </c>
    </row>
    <row r="167" spans="2:65" s="1" customFormat="1" ht="33" customHeight="1">
      <c r="B167" s="132"/>
      <c r="C167" s="133" t="s">
        <v>113</v>
      </c>
      <c r="D167" s="133" t="s">
        <v>184</v>
      </c>
      <c r="E167" s="134" t="s">
        <v>227</v>
      </c>
      <c r="F167" s="135" t="s">
        <v>228</v>
      </c>
      <c r="G167" s="136" t="s">
        <v>187</v>
      </c>
      <c r="H167" s="137">
        <v>26.64</v>
      </c>
      <c r="I167" s="138"/>
      <c r="J167" s="139">
        <f>ROUND(I167*H167,2)</f>
        <v>0</v>
      </c>
      <c r="K167" s="135" t="s">
        <v>648</v>
      </c>
      <c r="L167" s="32"/>
      <c r="M167" s="140" t="s">
        <v>1</v>
      </c>
      <c r="N167" s="141" t="s">
        <v>37</v>
      </c>
      <c r="P167" s="142">
        <f>O167*H167</f>
        <v>0</v>
      </c>
      <c r="Q167" s="142">
        <v>0</v>
      </c>
      <c r="R167" s="142">
        <f>Q167*H167</f>
        <v>0</v>
      </c>
      <c r="S167" s="142">
        <v>0.122</v>
      </c>
      <c r="T167" s="143">
        <f>S167*H167</f>
        <v>3.2500800000000001</v>
      </c>
      <c r="AR167" s="144" t="s">
        <v>189</v>
      </c>
      <c r="AT167" s="144" t="s">
        <v>184</v>
      </c>
      <c r="AU167" s="144" t="s">
        <v>82</v>
      </c>
      <c r="AY167" s="17" t="s">
        <v>181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80</v>
      </c>
      <c r="BK167" s="145">
        <f>ROUND(I167*H167,2)</f>
        <v>0</v>
      </c>
      <c r="BL167" s="17" t="s">
        <v>189</v>
      </c>
      <c r="BM167" s="144" t="s">
        <v>650</v>
      </c>
    </row>
    <row r="168" spans="2:65" s="14" customFormat="1">
      <c r="B168" s="164"/>
      <c r="D168" s="147" t="s">
        <v>191</v>
      </c>
      <c r="E168" s="165" t="s">
        <v>1</v>
      </c>
      <c r="F168" s="166" t="s">
        <v>230</v>
      </c>
      <c r="H168" s="165" t="s">
        <v>1</v>
      </c>
      <c r="I168" s="167"/>
      <c r="L168" s="164"/>
      <c r="M168" s="168"/>
      <c r="T168" s="169"/>
      <c r="AT168" s="165" t="s">
        <v>191</v>
      </c>
      <c r="AU168" s="165" t="s">
        <v>82</v>
      </c>
      <c r="AV168" s="14" t="s">
        <v>80</v>
      </c>
      <c r="AW168" s="14" t="s">
        <v>29</v>
      </c>
      <c r="AX168" s="14" t="s">
        <v>72</v>
      </c>
      <c r="AY168" s="165" t="s">
        <v>181</v>
      </c>
    </row>
    <row r="169" spans="2:65" s="12" customFormat="1">
      <c r="B169" s="146"/>
      <c r="D169" s="147" t="s">
        <v>191</v>
      </c>
      <c r="E169" s="148" t="s">
        <v>1</v>
      </c>
      <c r="F169" s="149" t="s">
        <v>782</v>
      </c>
      <c r="H169" s="150">
        <v>14.76</v>
      </c>
      <c r="I169" s="151"/>
      <c r="L169" s="146"/>
      <c r="M169" s="152"/>
      <c r="T169" s="153"/>
      <c r="AT169" s="148" t="s">
        <v>191</v>
      </c>
      <c r="AU169" s="148" t="s">
        <v>82</v>
      </c>
      <c r="AV169" s="12" t="s">
        <v>82</v>
      </c>
      <c r="AW169" s="12" t="s">
        <v>29</v>
      </c>
      <c r="AX169" s="12" t="s">
        <v>72</v>
      </c>
      <c r="AY169" s="148" t="s">
        <v>181</v>
      </c>
    </row>
    <row r="170" spans="2:65" s="14" customFormat="1">
      <c r="B170" s="164"/>
      <c r="D170" s="147" t="s">
        <v>191</v>
      </c>
      <c r="E170" s="165" t="s">
        <v>1</v>
      </c>
      <c r="F170" s="166" t="s">
        <v>652</v>
      </c>
      <c r="H170" s="165" t="s">
        <v>1</v>
      </c>
      <c r="I170" s="167"/>
      <c r="L170" s="164"/>
      <c r="M170" s="168"/>
      <c r="T170" s="169"/>
      <c r="AT170" s="165" t="s">
        <v>191</v>
      </c>
      <c r="AU170" s="165" t="s">
        <v>82</v>
      </c>
      <c r="AV170" s="14" t="s">
        <v>80</v>
      </c>
      <c r="AW170" s="14" t="s">
        <v>29</v>
      </c>
      <c r="AX170" s="14" t="s">
        <v>72</v>
      </c>
      <c r="AY170" s="165" t="s">
        <v>181</v>
      </c>
    </row>
    <row r="171" spans="2:65" s="12" customFormat="1">
      <c r="B171" s="146"/>
      <c r="D171" s="147" t="s">
        <v>191</v>
      </c>
      <c r="E171" s="148" t="s">
        <v>1</v>
      </c>
      <c r="F171" s="149" t="s">
        <v>783</v>
      </c>
      <c r="H171" s="150">
        <v>11.88</v>
      </c>
      <c r="I171" s="151"/>
      <c r="L171" s="146"/>
      <c r="M171" s="152"/>
      <c r="T171" s="153"/>
      <c r="AT171" s="148" t="s">
        <v>191</v>
      </c>
      <c r="AU171" s="148" t="s">
        <v>82</v>
      </c>
      <c r="AV171" s="12" t="s">
        <v>82</v>
      </c>
      <c r="AW171" s="12" t="s">
        <v>29</v>
      </c>
      <c r="AX171" s="12" t="s">
        <v>72</v>
      </c>
      <c r="AY171" s="148" t="s">
        <v>181</v>
      </c>
    </row>
    <row r="172" spans="2:65" s="13" customFormat="1">
      <c r="B172" s="154"/>
      <c r="D172" s="147" t="s">
        <v>191</v>
      </c>
      <c r="E172" s="155" t="s">
        <v>1</v>
      </c>
      <c r="F172" s="156" t="s">
        <v>193</v>
      </c>
      <c r="H172" s="157">
        <v>26.64</v>
      </c>
      <c r="I172" s="158"/>
      <c r="L172" s="154"/>
      <c r="M172" s="159"/>
      <c r="T172" s="160"/>
      <c r="AT172" s="155" t="s">
        <v>191</v>
      </c>
      <c r="AU172" s="155" t="s">
        <v>82</v>
      </c>
      <c r="AV172" s="13" t="s">
        <v>189</v>
      </c>
      <c r="AW172" s="13" t="s">
        <v>29</v>
      </c>
      <c r="AX172" s="13" t="s">
        <v>80</v>
      </c>
      <c r="AY172" s="155" t="s">
        <v>181</v>
      </c>
    </row>
    <row r="173" spans="2:65" s="11" customFormat="1" ht="22.9" customHeight="1">
      <c r="B173" s="120"/>
      <c r="D173" s="121" t="s">
        <v>71</v>
      </c>
      <c r="E173" s="130" t="s">
        <v>232</v>
      </c>
      <c r="F173" s="130" t="s">
        <v>233</v>
      </c>
      <c r="I173" s="123"/>
      <c r="J173" s="131">
        <f>BK173</f>
        <v>0</v>
      </c>
      <c r="L173" s="120"/>
      <c r="M173" s="125"/>
      <c r="P173" s="126">
        <f>SUM(P174:P181)</f>
        <v>0</v>
      </c>
      <c r="R173" s="126">
        <f>SUM(R174:R181)</f>
        <v>0</v>
      </c>
      <c r="T173" s="127">
        <f>SUM(T174:T181)</f>
        <v>0</v>
      </c>
      <c r="AR173" s="121" t="s">
        <v>80</v>
      </c>
      <c r="AT173" s="128" t="s">
        <v>71</v>
      </c>
      <c r="AU173" s="128" t="s">
        <v>80</v>
      </c>
      <c r="AY173" s="121" t="s">
        <v>181</v>
      </c>
      <c r="BK173" s="129">
        <f>SUM(BK174:BK181)</f>
        <v>0</v>
      </c>
    </row>
    <row r="174" spans="2:65" s="1" customFormat="1" ht="24.2" customHeight="1">
      <c r="B174" s="132"/>
      <c r="C174" s="133" t="s">
        <v>116</v>
      </c>
      <c r="D174" s="133" t="s">
        <v>184</v>
      </c>
      <c r="E174" s="134" t="s">
        <v>234</v>
      </c>
      <c r="F174" s="135" t="s">
        <v>235</v>
      </c>
      <c r="G174" s="136" t="s">
        <v>236</v>
      </c>
      <c r="H174" s="137">
        <v>3.8260000000000001</v>
      </c>
      <c r="I174" s="138"/>
      <c r="J174" s="139">
        <f>ROUND(I174*H174,2)</f>
        <v>0</v>
      </c>
      <c r="K174" s="135" t="s">
        <v>648</v>
      </c>
      <c r="L174" s="32"/>
      <c r="M174" s="140" t="s">
        <v>1</v>
      </c>
      <c r="N174" s="141" t="s">
        <v>37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189</v>
      </c>
      <c r="AT174" s="144" t="s">
        <v>184</v>
      </c>
      <c r="AU174" s="144" t="s">
        <v>82</v>
      </c>
      <c r="AY174" s="17" t="s">
        <v>181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80</v>
      </c>
      <c r="BK174" s="145">
        <f>ROUND(I174*H174,2)</f>
        <v>0</v>
      </c>
      <c r="BL174" s="17" t="s">
        <v>189</v>
      </c>
      <c r="BM174" s="144" t="s">
        <v>654</v>
      </c>
    </row>
    <row r="175" spans="2:65" s="1" customFormat="1" ht="21.75" customHeight="1">
      <c r="B175" s="132"/>
      <c r="C175" s="133" t="s">
        <v>119</v>
      </c>
      <c r="D175" s="133" t="s">
        <v>184</v>
      </c>
      <c r="E175" s="134" t="s">
        <v>238</v>
      </c>
      <c r="F175" s="135" t="s">
        <v>239</v>
      </c>
      <c r="G175" s="136" t="s">
        <v>240</v>
      </c>
      <c r="H175" s="137">
        <v>18</v>
      </c>
      <c r="I175" s="138"/>
      <c r="J175" s="139">
        <f>ROUND(I175*H175,2)</f>
        <v>0</v>
      </c>
      <c r="K175" s="135" t="s">
        <v>648</v>
      </c>
      <c r="L175" s="32"/>
      <c r="M175" s="140" t="s">
        <v>1</v>
      </c>
      <c r="N175" s="141" t="s">
        <v>37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189</v>
      </c>
      <c r="AT175" s="144" t="s">
        <v>184</v>
      </c>
      <c r="AU175" s="144" t="s">
        <v>82</v>
      </c>
      <c r="AY175" s="17" t="s">
        <v>181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80</v>
      </c>
      <c r="BK175" s="145">
        <f>ROUND(I175*H175,2)</f>
        <v>0</v>
      </c>
      <c r="BL175" s="17" t="s">
        <v>189</v>
      </c>
      <c r="BM175" s="144" t="s">
        <v>655</v>
      </c>
    </row>
    <row r="176" spans="2:65" s="1" customFormat="1" ht="24.2" customHeight="1">
      <c r="B176" s="132"/>
      <c r="C176" s="133" t="s">
        <v>122</v>
      </c>
      <c r="D176" s="133" t="s">
        <v>184</v>
      </c>
      <c r="E176" s="134" t="s">
        <v>242</v>
      </c>
      <c r="F176" s="135" t="s">
        <v>243</v>
      </c>
      <c r="G176" s="136" t="s">
        <v>240</v>
      </c>
      <c r="H176" s="137">
        <v>180</v>
      </c>
      <c r="I176" s="138"/>
      <c r="J176" s="139">
        <f>ROUND(I176*H176,2)</f>
        <v>0</v>
      </c>
      <c r="K176" s="135" t="s">
        <v>648</v>
      </c>
      <c r="L176" s="32"/>
      <c r="M176" s="140" t="s">
        <v>1</v>
      </c>
      <c r="N176" s="141" t="s">
        <v>37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189</v>
      </c>
      <c r="AT176" s="144" t="s">
        <v>184</v>
      </c>
      <c r="AU176" s="144" t="s">
        <v>82</v>
      </c>
      <c r="AY176" s="17" t="s">
        <v>181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80</v>
      </c>
      <c r="BK176" s="145">
        <f>ROUND(I176*H176,2)</f>
        <v>0</v>
      </c>
      <c r="BL176" s="17" t="s">
        <v>189</v>
      </c>
      <c r="BM176" s="144" t="s">
        <v>656</v>
      </c>
    </row>
    <row r="177" spans="2:65" s="12" customFormat="1">
      <c r="B177" s="146"/>
      <c r="D177" s="147" t="s">
        <v>191</v>
      </c>
      <c r="E177" s="148" t="s">
        <v>1</v>
      </c>
      <c r="F177" s="149" t="s">
        <v>245</v>
      </c>
      <c r="H177" s="150">
        <v>180</v>
      </c>
      <c r="I177" s="151"/>
      <c r="L177" s="146"/>
      <c r="M177" s="152"/>
      <c r="T177" s="153"/>
      <c r="AT177" s="148" t="s">
        <v>191</v>
      </c>
      <c r="AU177" s="148" t="s">
        <v>82</v>
      </c>
      <c r="AV177" s="12" t="s">
        <v>82</v>
      </c>
      <c r="AW177" s="12" t="s">
        <v>29</v>
      </c>
      <c r="AX177" s="12" t="s">
        <v>80</v>
      </c>
      <c r="AY177" s="148" t="s">
        <v>181</v>
      </c>
    </row>
    <row r="178" spans="2:65" s="1" customFormat="1" ht="24.2" customHeight="1">
      <c r="B178" s="132"/>
      <c r="C178" s="133" t="s">
        <v>8</v>
      </c>
      <c r="D178" s="133" t="s">
        <v>184</v>
      </c>
      <c r="E178" s="134" t="s">
        <v>246</v>
      </c>
      <c r="F178" s="135" t="s">
        <v>247</v>
      </c>
      <c r="G178" s="136" t="s">
        <v>236</v>
      </c>
      <c r="H178" s="137">
        <v>3.8260000000000001</v>
      </c>
      <c r="I178" s="138"/>
      <c r="J178" s="139">
        <f>ROUND(I178*H178,2)</f>
        <v>0</v>
      </c>
      <c r="K178" s="135" t="s">
        <v>648</v>
      </c>
      <c r="L178" s="32"/>
      <c r="M178" s="140" t="s">
        <v>1</v>
      </c>
      <c r="N178" s="141" t="s">
        <v>37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189</v>
      </c>
      <c r="AT178" s="144" t="s">
        <v>184</v>
      </c>
      <c r="AU178" s="144" t="s">
        <v>82</v>
      </c>
      <c r="AY178" s="17" t="s">
        <v>181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189</v>
      </c>
      <c r="BM178" s="144" t="s">
        <v>657</v>
      </c>
    </row>
    <row r="179" spans="2:65" s="1" customFormat="1" ht="24.2" customHeight="1">
      <c r="B179" s="132"/>
      <c r="C179" s="133" t="s">
        <v>127</v>
      </c>
      <c r="D179" s="133" t="s">
        <v>184</v>
      </c>
      <c r="E179" s="134" t="s">
        <v>249</v>
      </c>
      <c r="F179" s="135" t="s">
        <v>250</v>
      </c>
      <c r="G179" s="136" t="s">
        <v>236</v>
      </c>
      <c r="H179" s="137">
        <v>72.694000000000003</v>
      </c>
      <c r="I179" s="138"/>
      <c r="J179" s="139">
        <f>ROUND(I179*H179,2)</f>
        <v>0</v>
      </c>
      <c r="K179" s="135" t="s">
        <v>648</v>
      </c>
      <c r="L179" s="32"/>
      <c r="M179" s="140" t="s">
        <v>1</v>
      </c>
      <c r="N179" s="141" t="s">
        <v>37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189</v>
      </c>
      <c r="AT179" s="144" t="s">
        <v>184</v>
      </c>
      <c r="AU179" s="144" t="s">
        <v>82</v>
      </c>
      <c r="AY179" s="17" t="s">
        <v>181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80</v>
      </c>
      <c r="BK179" s="145">
        <f>ROUND(I179*H179,2)</f>
        <v>0</v>
      </c>
      <c r="BL179" s="17" t="s">
        <v>189</v>
      </c>
      <c r="BM179" s="144" t="s">
        <v>658</v>
      </c>
    </row>
    <row r="180" spans="2:65" s="12" customFormat="1">
      <c r="B180" s="146"/>
      <c r="D180" s="147" t="s">
        <v>191</v>
      </c>
      <c r="F180" s="149" t="s">
        <v>851</v>
      </c>
      <c r="H180" s="150">
        <v>72.694000000000003</v>
      </c>
      <c r="I180" s="151"/>
      <c r="L180" s="146"/>
      <c r="M180" s="152"/>
      <c r="T180" s="153"/>
      <c r="AT180" s="148" t="s">
        <v>191</v>
      </c>
      <c r="AU180" s="148" t="s">
        <v>82</v>
      </c>
      <c r="AV180" s="12" t="s">
        <v>82</v>
      </c>
      <c r="AW180" s="12" t="s">
        <v>3</v>
      </c>
      <c r="AX180" s="12" t="s">
        <v>80</v>
      </c>
      <c r="AY180" s="148" t="s">
        <v>181</v>
      </c>
    </row>
    <row r="181" spans="2:65" s="1" customFormat="1" ht="33" customHeight="1">
      <c r="B181" s="132"/>
      <c r="C181" s="133" t="s">
        <v>130</v>
      </c>
      <c r="D181" s="133" t="s">
        <v>184</v>
      </c>
      <c r="E181" s="134" t="s">
        <v>253</v>
      </c>
      <c r="F181" s="135" t="s">
        <v>254</v>
      </c>
      <c r="G181" s="136" t="s">
        <v>236</v>
      </c>
      <c r="H181" s="137">
        <v>3.8260000000000001</v>
      </c>
      <c r="I181" s="138"/>
      <c r="J181" s="139">
        <f>ROUND(I181*H181,2)</f>
        <v>0</v>
      </c>
      <c r="K181" s="135" t="s">
        <v>648</v>
      </c>
      <c r="L181" s="32"/>
      <c r="M181" s="140" t="s">
        <v>1</v>
      </c>
      <c r="N181" s="141" t="s">
        <v>37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189</v>
      </c>
      <c r="AT181" s="144" t="s">
        <v>184</v>
      </c>
      <c r="AU181" s="144" t="s">
        <v>82</v>
      </c>
      <c r="AY181" s="17" t="s">
        <v>181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80</v>
      </c>
      <c r="BK181" s="145">
        <f>ROUND(I181*H181,2)</f>
        <v>0</v>
      </c>
      <c r="BL181" s="17" t="s">
        <v>189</v>
      </c>
      <c r="BM181" s="144" t="s">
        <v>660</v>
      </c>
    </row>
    <row r="182" spans="2:65" s="11" customFormat="1" ht="22.9" customHeight="1">
      <c r="B182" s="120"/>
      <c r="D182" s="121" t="s">
        <v>71</v>
      </c>
      <c r="E182" s="130" t="s">
        <v>256</v>
      </c>
      <c r="F182" s="130" t="s">
        <v>257</v>
      </c>
      <c r="I182" s="123"/>
      <c r="J182" s="131">
        <f>BK182</f>
        <v>0</v>
      </c>
      <c r="L182" s="120"/>
      <c r="M182" s="125"/>
      <c r="P182" s="126">
        <f>P183</f>
        <v>0</v>
      </c>
      <c r="R182" s="126">
        <f>R183</f>
        <v>0</v>
      </c>
      <c r="T182" s="127">
        <f>T183</f>
        <v>0</v>
      </c>
      <c r="AR182" s="121" t="s">
        <v>80</v>
      </c>
      <c r="AT182" s="128" t="s">
        <v>71</v>
      </c>
      <c r="AU182" s="128" t="s">
        <v>80</v>
      </c>
      <c r="AY182" s="121" t="s">
        <v>181</v>
      </c>
      <c r="BK182" s="129">
        <f>BK183</f>
        <v>0</v>
      </c>
    </row>
    <row r="183" spans="2:65" s="1" customFormat="1" ht="21.75" customHeight="1">
      <c r="B183" s="132"/>
      <c r="C183" s="133" t="s">
        <v>265</v>
      </c>
      <c r="D183" s="133" t="s">
        <v>184</v>
      </c>
      <c r="E183" s="134" t="s">
        <v>258</v>
      </c>
      <c r="F183" s="135" t="s">
        <v>259</v>
      </c>
      <c r="G183" s="136" t="s">
        <v>236</v>
      </c>
      <c r="H183" s="137">
        <v>0.441</v>
      </c>
      <c r="I183" s="138"/>
      <c r="J183" s="139">
        <f>ROUND(I183*H183,2)</f>
        <v>0</v>
      </c>
      <c r="K183" s="135" t="s">
        <v>648</v>
      </c>
      <c r="L183" s="32"/>
      <c r="M183" s="140" t="s">
        <v>1</v>
      </c>
      <c r="N183" s="141" t="s">
        <v>37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189</v>
      </c>
      <c r="AT183" s="144" t="s">
        <v>184</v>
      </c>
      <c r="AU183" s="144" t="s">
        <v>82</v>
      </c>
      <c r="AY183" s="17" t="s">
        <v>181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80</v>
      </c>
      <c r="BK183" s="145">
        <f>ROUND(I183*H183,2)</f>
        <v>0</v>
      </c>
      <c r="BL183" s="17" t="s">
        <v>189</v>
      </c>
      <c r="BM183" s="144" t="s">
        <v>661</v>
      </c>
    </row>
    <row r="184" spans="2:65" s="11" customFormat="1" ht="25.9" customHeight="1">
      <c r="B184" s="120"/>
      <c r="D184" s="121" t="s">
        <v>71</v>
      </c>
      <c r="E184" s="122" t="s">
        <v>261</v>
      </c>
      <c r="F184" s="122" t="s">
        <v>262</v>
      </c>
      <c r="I184" s="123"/>
      <c r="J184" s="124">
        <f>BK184</f>
        <v>0</v>
      </c>
      <c r="L184" s="120"/>
      <c r="M184" s="125"/>
      <c r="P184" s="126">
        <f>P185+P194+P197+P201+P205+P208+P210+P214+P230+P236+P241+P251+P264+P280+P300+P303</f>
        <v>0</v>
      </c>
      <c r="R184" s="126">
        <f>R185+R194+R197+R201+R205+R208+R210+R214+R230+R236+R241+R251+R264+R280+R300+R303</f>
        <v>2.5194485499999999</v>
      </c>
      <c r="T184" s="127">
        <f>T185+T194+T197+T201+T205+T208+T210+T214+T230+T236+T241+T251+T264+T280+T300+T303</f>
        <v>0.45453399999999999</v>
      </c>
      <c r="AR184" s="121" t="s">
        <v>82</v>
      </c>
      <c r="AT184" s="128" t="s">
        <v>71</v>
      </c>
      <c r="AU184" s="128" t="s">
        <v>72</v>
      </c>
      <c r="AY184" s="121" t="s">
        <v>181</v>
      </c>
      <c r="BK184" s="129">
        <f>BK185+BK194+BK197+BK201+BK205+BK208+BK210+BK214+BK230+BK236+BK241+BK251+BK264+BK280+BK300+BK303</f>
        <v>0</v>
      </c>
    </row>
    <row r="185" spans="2:65" s="11" customFormat="1" ht="22.9" customHeight="1">
      <c r="B185" s="120"/>
      <c r="D185" s="121" t="s">
        <v>71</v>
      </c>
      <c r="E185" s="130" t="s">
        <v>263</v>
      </c>
      <c r="F185" s="130" t="s">
        <v>264</v>
      </c>
      <c r="I185" s="123"/>
      <c r="J185" s="131">
        <f>BK185</f>
        <v>0</v>
      </c>
      <c r="L185" s="120"/>
      <c r="M185" s="125"/>
      <c r="P185" s="126">
        <f>SUM(P186:P193)</f>
        <v>0</v>
      </c>
      <c r="R185" s="126">
        <f>SUM(R186:R193)</f>
        <v>0.25757999999999998</v>
      </c>
      <c r="T185" s="127">
        <f>SUM(T186:T193)</f>
        <v>0</v>
      </c>
      <c r="AR185" s="121" t="s">
        <v>82</v>
      </c>
      <c r="AT185" s="128" t="s">
        <v>71</v>
      </c>
      <c r="AU185" s="128" t="s">
        <v>80</v>
      </c>
      <c r="AY185" s="121" t="s">
        <v>181</v>
      </c>
      <c r="BK185" s="129">
        <f>SUM(BK186:BK193)</f>
        <v>0</v>
      </c>
    </row>
    <row r="186" spans="2:65" s="1" customFormat="1" ht="24.2" customHeight="1">
      <c r="B186" s="132"/>
      <c r="C186" s="133" t="s">
        <v>271</v>
      </c>
      <c r="D186" s="133" t="s">
        <v>184</v>
      </c>
      <c r="E186" s="134" t="s">
        <v>266</v>
      </c>
      <c r="F186" s="135" t="s">
        <v>267</v>
      </c>
      <c r="G186" s="136" t="s">
        <v>187</v>
      </c>
      <c r="H186" s="137">
        <v>27</v>
      </c>
      <c r="I186" s="138"/>
      <c r="J186" s="139">
        <f>ROUND(I186*H186,2)</f>
        <v>0</v>
      </c>
      <c r="K186" s="135" t="s">
        <v>188</v>
      </c>
      <c r="L186" s="32"/>
      <c r="M186" s="140" t="s">
        <v>1</v>
      </c>
      <c r="N186" s="141" t="s">
        <v>37</v>
      </c>
      <c r="P186" s="142">
        <f>O186*H186</f>
        <v>0</v>
      </c>
      <c r="Q186" s="142">
        <v>2.9999999999999997E-4</v>
      </c>
      <c r="R186" s="142">
        <f>Q186*H186</f>
        <v>8.0999999999999996E-3</v>
      </c>
      <c r="S186" s="142">
        <v>0</v>
      </c>
      <c r="T186" s="143">
        <f>S186*H186</f>
        <v>0</v>
      </c>
      <c r="AR186" s="144" t="s">
        <v>127</v>
      </c>
      <c r="AT186" s="144" t="s">
        <v>184</v>
      </c>
      <c r="AU186" s="144" t="s">
        <v>82</v>
      </c>
      <c r="AY186" s="17" t="s">
        <v>181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80</v>
      </c>
      <c r="BK186" s="145">
        <f>ROUND(I186*H186,2)</f>
        <v>0</v>
      </c>
      <c r="BL186" s="17" t="s">
        <v>127</v>
      </c>
      <c r="BM186" s="144" t="s">
        <v>852</v>
      </c>
    </row>
    <row r="187" spans="2:65" s="1" customFormat="1" ht="24.2" customHeight="1">
      <c r="B187" s="132"/>
      <c r="C187" s="170" t="s">
        <v>278</v>
      </c>
      <c r="D187" s="170" t="s">
        <v>272</v>
      </c>
      <c r="E187" s="171" t="s">
        <v>273</v>
      </c>
      <c r="F187" s="172" t="s">
        <v>274</v>
      </c>
      <c r="G187" s="173" t="s">
        <v>187</v>
      </c>
      <c r="H187" s="174">
        <v>29.7</v>
      </c>
      <c r="I187" s="175"/>
      <c r="J187" s="176">
        <f>ROUND(I187*H187,2)</f>
        <v>0</v>
      </c>
      <c r="K187" s="172" t="s">
        <v>188</v>
      </c>
      <c r="L187" s="177"/>
      <c r="M187" s="178" t="s">
        <v>1</v>
      </c>
      <c r="N187" s="179" t="s">
        <v>37</v>
      </c>
      <c r="P187" s="142">
        <f>O187*H187</f>
        <v>0</v>
      </c>
      <c r="Q187" s="142">
        <v>4.1999999999999997E-3</v>
      </c>
      <c r="R187" s="142">
        <f>Q187*H187</f>
        <v>0.12473999999999999</v>
      </c>
      <c r="S187" s="142">
        <v>0</v>
      </c>
      <c r="T187" s="143">
        <f>S187*H187</f>
        <v>0</v>
      </c>
      <c r="AR187" s="144" t="s">
        <v>275</v>
      </c>
      <c r="AT187" s="144" t="s">
        <v>272</v>
      </c>
      <c r="AU187" s="144" t="s">
        <v>82</v>
      </c>
      <c r="AY187" s="17" t="s">
        <v>181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80</v>
      </c>
      <c r="BK187" s="145">
        <f>ROUND(I187*H187,2)</f>
        <v>0</v>
      </c>
      <c r="BL187" s="17" t="s">
        <v>127</v>
      </c>
      <c r="BM187" s="144" t="s">
        <v>853</v>
      </c>
    </row>
    <row r="188" spans="2:65" s="12" customFormat="1">
      <c r="B188" s="146"/>
      <c r="D188" s="147" t="s">
        <v>191</v>
      </c>
      <c r="F188" s="149" t="s">
        <v>787</v>
      </c>
      <c r="H188" s="150">
        <v>29.7</v>
      </c>
      <c r="I188" s="151"/>
      <c r="L188" s="146"/>
      <c r="M188" s="152"/>
      <c r="T188" s="153"/>
      <c r="AT188" s="148" t="s">
        <v>191</v>
      </c>
      <c r="AU188" s="148" t="s">
        <v>82</v>
      </c>
      <c r="AV188" s="12" t="s">
        <v>82</v>
      </c>
      <c r="AW188" s="12" t="s">
        <v>3</v>
      </c>
      <c r="AX188" s="12" t="s">
        <v>80</v>
      </c>
      <c r="AY188" s="148" t="s">
        <v>181</v>
      </c>
    </row>
    <row r="189" spans="2:65" s="1" customFormat="1" ht="24.2" customHeight="1">
      <c r="B189" s="132"/>
      <c r="C189" s="133" t="s">
        <v>7</v>
      </c>
      <c r="D189" s="133" t="s">
        <v>184</v>
      </c>
      <c r="E189" s="134" t="s">
        <v>279</v>
      </c>
      <c r="F189" s="135" t="s">
        <v>280</v>
      </c>
      <c r="G189" s="136" t="s">
        <v>187</v>
      </c>
      <c r="H189" s="137">
        <v>27</v>
      </c>
      <c r="I189" s="138"/>
      <c r="J189" s="139">
        <f>ROUND(I189*H189,2)</f>
        <v>0</v>
      </c>
      <c r="K189" s="135" t="s">
        <v>188</v>
      </c>
      <c r="L189" s="32"/>
      <c r="M189" s="140" t="s">
        <v>1</v>
      </c>
      <c r="N189" s="141" t="s">
        <v>37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127</v>
      </c>
      <c r="AT189" s="144" t="s">
        <v>184</v>
      </c>
      <c r="AU189" s="144" t="s">
        <v>82</v>
      </c>
      <c r="AY189" s="17" t="s">
        <v>181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80</v>
      </c>
      <c r="BK189" s="145">
        <f>ROUND(I189*H189,2)</f>
        <v>0</v>
      </c>
      <c r="BL189" s="17" t="s">
        <v>127</v>
      </c>
      <c r="BM189" s="144" t="s">
        <v>854</v>
      </c>
    </row>
    <row r="190" spans="2:65" s="1" customFormat="1" ht="24.2" customHeight="1">
      <c r="B190" s="132"/>
      <c r="C190" s="170" t="s">
        <v>284</v>
      </c>
      <c r="D190" s="170" t="s">
        <v>272</v>
      </c>
      <c r="E190" s="171" t="s">
        <v>273</v>
      </c>
      <c r="F190" s="172" t="s">
        <v>274</v>
      </c>
      <c r="G190" s="173" t="s">
        <v>187</v>
      </c>
      <c r="H190" s="174">
        <v>29.7</v>
      </c>
      <c r="I190" s="175"/>
      <c r="J190" s="176">
        <f>ROUND(I190*H190,2)</f>
        <v>0</v>
      </c>
      <c r="K190" s="172" t="s">
        <v>188</v>
      </c>
      <c r="L190" s="177"/>
      <c r="M190" s="178" t="s">
        <v>1</v>
      </c>
      <c r="N190" s="179" t="s">
        <v>37</v>
      </c>
      <c r="P190" s="142">
        <f>O190*H190</f>
        <v>0</v>
      </c>
      <c r="Q190" s="142">
        <v>4.1999999999999997E-3</v>
      </c>
      <c r="R190" s="142">
        <f>Q190*H190</f>
        <v>0.12473999999999999</v>
      </c>
      <c r="S190" s="142">
        <v>0</v>
      </c>
      <c r="T190" s="143">
        <f>S190*H190</f>
        <v>0</v>
      </c>
      <c r="AR190" s="144" t="s">
        <v>275</v>
      </c>
      <c r="AT190" s="144" t="s">
        <v>272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855</v>
      </c>
    </row>
    <row r="191" spans="2:65" s="12" customFormat="1">
      <c r="B191" s="146"/>
      <c r="D191" s="147" t="s">
        <v>191</v>
      </c>
      <c r="F191" s="149" t="s">
        <v>787</v>
      </c>
      <c r="H191" s="150">
        <v>29.7</v>
      </c>
      <c r="I191" s="151"/>
      <c r="L191" s="146"/>
      <c r="M191" s="152"/>
      <c r="T191" s="153"/>
      <c r="AT191" s="148" t="s">
        <v>191</v>
      </c>
      <c r="AU191" s="148" t="s">
        <v>82</v>
      </c>
      <c r="AV191" s="12" t="s">
        <v>82</v>
      </c>
      <c r="AW191" s="12" t="s">
        <v>3</v>
      </c>
      <c r="AX191" s="12" t="s">
        <v>80</v>
      </c>
      <c r="AY191" s="148" t="s">
        <v>181</v>
      </c>
    </row>
    <row r="192" spans="2:65" s="1" customFormat="1" ht="24.2" customHeight="1">
      <c r="B192" s="132"/>
      <c r="C192" s="133" t="s">
        <v>288</v>
      </c>
      <c r="D192" s="133" t="s">
        <v>184</v>
      </c>
      <c r="E192" s="134" t="s">
        <v>285</v>
      </c>
      <c r="F192" s="135" t="s">
        <v>286</v>
      </c>
      <c r="G192" s="136" t="s">
        <v>236</v>
      </c>
      <c r="H192" s="137">
        <v>0.25800000000000001</v>
      </c>
      <c r="I192" s="138"/>
      <c r="J192" s="139">
        <f>ROUND(I192*H192,2)</f>
        <v>0</v>
      </c>
      <c r="K192" s="135" t="s">
        <v>188</v>
      </c>
      <c r="L192" s="32"/>
      <c r="M192" s="140" t="s">
        <v>1</v>
      </c>
      <c r="N192" s="141" t="s">
        <v>37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127</v>
      </c>
      <c r="AT192" s="144" t="s">
        <v>184</v>
      </c>
      <c r="AU192" s="144" t="s">
        <v>82</v>
      </c>
      <c r="AY192" s="17" t="s">
        <v>181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80</v>
      </c>
      <c r="BK192" s="145">
        <f>ROUND(I192*H192,2)</f>
        <v>0</v>
      </c>
      <c r="BL192" s="17" t="s">
        <v>127</v>
      </c>
      <c r="BM192" s="144" t="s">
        <v>856</v>
      </c>
    </row>
    <row r="193" spans="2:65" s="1" customFormat="1" ht="24.2" customHeight="1">
      <c r="B193" s="132"/>
      <c r="C193" s="133" t="s">
        <v>294</v>
      </c>
      <c r="D193" s="133" t="s">
        <v>184</v>
      </c>
      <c r="E193" s="134" t="s">
        <v>289</v>
      </c>
      <c r="F193" s="135" t="s">
        <v>290</v>
      </c>
      <c r="G193" s="136" t="s">
        <v>236</v>
      </c>
      <c r="H193" s="137">
        <v>0.25800000000000001</v>
      </c>
      <c r="I193" s="138"/>
      <c r="J193" s="139">
        <f>ROUND(I193*H193,2)</f>
        <v>0</v>
      </c>
      <c r="K193" s="135" t="s">
        <v>188</v>
      </c>
      <c r="L193" s="32"/>
      <c r="M193" s="140" t="s">
        <v>1</v>
      </c>
      <c r="N193" s="141" t="s">
        <v>37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127</v>
      </c>
      <c r="AT193" s="144" t="s">
        <v>184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857</v>
      </c>
    </row>
    <row r="194" spans="2:65" s="11" customFormat="1" ht="22.9" customHeight="1">
      <c r="B194" s="120"/>
      <c r="D194" s="121" t="s">
        <v>71</v>
      </c>
      <c r="E194" s="130" t="s">
        <v>292</v>
      </c>
      <c r="F194" s="130" t="s">
        <v>293</v>
      </c>
      <c r="I194" s="123"/>
      <c r="J194" s="131">
        <f>BK194</f>
        <v>0</v>
      </c>
      <c r="L194" s="120"/>
      <c r="M194" s="125"/>
      <c r="P194" s="126">
        <f>SUM(P195:P196)</f>
        <v>0</v>
      </c>
      <c r="R194" s="126">
        <f>SUM(R195:R196)</f>
        <v>1.8169999999999999E-2</v>
      </c>
      <c r="T194" s="127">
        <f>SUM(T195:T196)</f>
        <v>0</v>
      </c>
      <c r="AR194" s="121" t="s">
        <v>82</v>
      </c>
      <c r="AT194" s="128" t="s">
        <v>71</v>
      </c>
      <c r="AU194" s="128" t="s">
        <v>80</v>
      </c>
      <c r="AY194" s="121" t="s">
        <v>181</v>
      </c>
      <c r="BK194" s="129">
        <f>SUM(BK195:BK196)</f>
        <v>0</v>
      </c>
    </row>
    <row r="195" spans="2:65" s="1" customFormat="1" ht="24.2" customHeight="1">
      <c r="B195" s="132"/>
      <c r="C195" s="133" t="s">
        <v>302</v>
      </c>
      <c r="D195" s="133" t="s">
        <v>184</v>
      </c>
      <c r="E195" s="134" t="s">
        <v>295</v>
      </c>
      <c r="F195" s="135" t="s">
        <v>296</v>
      </c>
      <c r="G195" s="136" t="s">
        <v>297</v>
      </c>
      <c r="H195" s="137">
        <v>1</v>
      </c>
      <c r="I195" s="138"/>
      <c r="J195" s="139">
        <f>ROUND(I195*H195,2)</f>
        <v>0</v>
      </c>
      <c r="K195" s="135" t="s">
        <v>1</v>
      </c>
      <c r="L195" s="32"/>
      <c r="M195" s="140" t="s">
        <v>1</v>
      </c>
      <c r="N195" s="141" t="s">
        <v>37</v>
      </c>
      <c r="P195" s="142">
        <f>O195*H195</f>
        <v>0</v>
      </c>
      <c r="Q195" s="142">
        <v>1.8169999999999999E-2</v>
      </c>
      <c r="R195" s="142">
        <f>Q195*H195</f>
        <v>1.8169999999999999E-2</v>
      </c>
      <c r="S195" s="142">
        <v>0</v>
      </c>
      <c r="T195" s="143">
        <f>S195*H195</f>
        <v>0</v>
      </c>
      <c r="AR195" s="144" t="s">
        <v>127</v>
      </c>
      <c r="AT195" s="144" t="s">
        <v>184</v>
      </c>
      <c r="AU195" s="144" t="s">
        <v>82</v>
      </c>
      <c r="AY195" s="17" t="s">
        <v>181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80</v>
      </c>
      <c r="BK195" s="145">
        <f>ROUND(I195*H195,2)</f>
        <v>0</v>
      </c>
      <c r="BL195" s="17" t="s">
        <v>127</v>
      </c>
      <c r="BM195" s="144" t="s">
        <v>858</v>
      </c>
    </row>
    <row r="196" spans="2:65" s="1" customFormat="1" ht="48.75">
      <c r="B196" s="32"/>
      <c r="D196" s="147" t="s">
        <v>204</v>
      </c>
      <c r="F196" s="161" t="s">
        <v>793</v>
      </c>
      <c r="I196" s="162"/>
      <c r="L196" s="32"/>
      <c r="M196" s="163"/>
      <c r="T196" s="56"/>
      <c r="AT196" s="17" t="s">
        <v>204</v>
      </c>
      <c r="AU196" s="17" t="s">
        <v>82</v>
      </c>
    </row>
    <row r="197" spans="2:65" s="11" customFormat="1" ht="22.9" customHeight="1">
      <c r="B197" s="120"/>
      <c r="D197" s="121" t="s">
        <v>71</v>
      </c>
      <c r="E197" s="130" t="s">
        <v>300</v>
      </c>
      <c r="F197" s="130" t="s">
        <v>301</v>
      </c>
      <c r="I197" s="123"/>
      <c r="J197" s="131">
        <f>BK197</f>
        <v>0</v>
      </c>
      <c r="L197" s="120"/>
      <c r="M197" s="125"/>
      <c r="P197" s="126">
        <f>SUM(P198:P200)</f>
        <v>0</v>
      </c>
      <c r="R197" s="126">
        <f>SUM(R198:R200)</f>
        <v>0</v>
      </c>
      <c r="T197" s="127">
        <f>SUM(T198:T200)</f>
        <v>0</v>
      </c>
      <c r="AR197" s="121" t="s">
        <v>82</v>
      </c>
      <c r="AT197" s="128" t="s">
        <v>71</v>
      </c>
      <c r="AU197" s="128" t="s">
        <v>80</v>
      </c>
      <c r="AY197" s="121" t="s">
        <v>181</v>
      </c>
      <c r="BK197" s="129">
        <f>SUM(BK198:BK200)</f>
        <v>0</v>
      </c>
    </row>
    <row r="198" spans="2:65" s="1" customFormat="1" ht="24.2" customHeight="1">
      <c r="B198" s="132"/>
      <c r="C198" s="133" t="s">
        <v>308</v>
      </c>
      <c r="D198" s="133" t="s">
        <v>184</v>
      </c>
      <c r="E198" s="134" t="s">
        <v>303</v>
      </c>
      <c r="F198" s="135" t="s">
        <v>304</v>
      </c>
      <c r="G198" s="136" t="s">
        <v>297</v>
      </c>
      <c r="H198" s="137">
        <v>1</v>
      </c>
      <c r="I198" s="138"/>
      <c r="J198" s="139">
        <f>ROUND(I198*H198,2)</f>
        <v>0</v>
      </c>
      <c r="K198" s="135" t="s">
        <v>1</v>
      </c>
      <c r="L198" s="32"/>
      <c r="M198" s="140" t="s">
        <v>1</v>
      </c>
      <c r="N198" s="141" t="s">
        <v>37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127</v>
      </c>
      <c r="AT198" s="144" t="s">
        <v>184</v>
      </c>
      <c r="AU198" s="144" t="s">
        <v>82</v>
      </c>
      <c r="AY198" s="17" t="s">
        <v>181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80</v>
      </c>
      <c r="BK198" s="145">
        <f>ROUND(I198*H198,2)</f>
        <v>0</v>
      </c>
      <c r="BL198" s="17" t="s">
        <v>127</v>
      </c>
      <c r="BM198" s="144" t="s">
        <v>859</v>
      </c>
    </row>
    <row r="199" spans="2:65" s="1" customFormat="1" ht="48.75">
      <c r="B199" s="32"/>
      <c r="D199" s="147" t="s">
        <v>204</v>
      </c>
      <c r="F199" s="161" t="s">
        <v>793</v>
      </c>
      <c r="I199" s="162"/>
      <c r="L199" s="32"/>
      <c r="M199" s="163"/>
      <c r="T199" s="56"/>
      <c r="AT199" s="17" t="s">
        <v>204</v>
      </c>
      <c r="AU199" s="17" t="s">
        <v>82</v>
      </c>
    </row>
    <row r="200" spans="2:65" s="12" customFormat="1">
      <c r="B200" s="146"/>
      <c r="D200" s="147" t="s">
        <v>191</v>
      </c>
      <c r="E200" s="148" t="s">
        <v>1</v>
      </c>
      <c r="F200" s="149" t="s">
        <v>80</v>
      </c>
      <c r="H200" s="150">
        <v>1</v>
      </c>
      <c r="I200" s="151"/>
      <c r="L200" s="146"/>
      <c r="M200" s="152"/>
      <c r="T200" s="153"/>
      <c r="AT200" s="148" t="s">
        <v>191</v>
      </c>
      <c r="AU200" s="148" t="s">
        <v>82</v>
      </c>
      <c r="AV200" s="12" t="s">
        <v>82</v>
      </c>
      <c r="AW200" s="12" t="s">
        <v>29</v>
      </c>
      <c r="AX200" s="12" t="s">
        <v>80</v>
      </c>
      <c r="AY200" s="148" t="s">
        <v>181</v>
      </c>
    </row>
    <row r="201" spans="2:65" s="11" customFormat="1" ht="22.9" customHeight="1">
      <c r="B201" s="120"/>
      <c r="D201" s="121" t="s">
        <v>71</v>
      </c>
      <c r="E201" s="130" t="s">
        <v>306</v>
      </c>
      <c r="F201" s="130" t="s">
        <v>307</v>
      </c>
      <c r="I201" s="123"/>
      <c r="J201" s="131">
        <f>BK201</f>
        <v>0</v>
      </c>
      <c r="L201" s="120"/>
      <c r="M201" s="125"/>
      <c r="P201" s="126">
        <f>SUM(P202:P204)</f>
        <v>0</v>
      </c>
      <c r="R201" s="126">
        <f>SUM(R202:R204)</f>
        <v>0</v>
      </c>
      <c r="T201" s="127">
        <f>SUM(T202:T204)</f>
        <v>0</v>
      </c>
      <c r="AR201" s="121" t="s">
        <v>82</v>
      </c>
      <c r="AT201" s="128" t="s">
        <v>71</v>
      </c>
      <c r="AU201" s="128" t="s">
        <v>80</v>
      </c>
      <c r="AY201" s="121" t="s">
        <v>181</v>
      </c>
      <c r="BK201" s="129">
        <f>SUM(BK202:BK204)</f>
        <v>0</v>
      </c>
    </row>
    <row r="202" spans="2:65" s="1" customFormat="1" ht="24.2" customHeight="1">
      <c r="B202" s="132"/>
      <c r="C202" s="133" t="s">
        <v>314</v>
      </c>
      <c r="D202" s="133" t="s">
        <v>184</v>
      </c>
      <c r="E202" s="134" t="s">
        <v>309</v>
      </c>
      <c r="F202" s="135" t="s">
        <v>310</v>
      </c>
      <c r="G202" s="136" t="s">
        <v>297</v>
      </c>
      <c r="H202" s="137">
        <v>1</v>
      </c>
      <c r="I202" s="138"/>
      <c r="J202" s="139">
        <f>ROUND(I202*H202,2)</f>
        <v>0</v>
      </c>
      <c r="K202" s="135" t="s">
        <v>1</v>
      </c>
      <c r="L202" s="32"/>
      <c r="M202" s="140" t="s">
        <v>1</v>
      </c>
      <c r="N202" s="141" t="s">
        <v>37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127</v>
      </c>
      <c r="AT202" s="144" t="s">
        <v>184</v>
      </c>
      <c r="AU202" s="144" t="s">
        <v>82</v>
      </c>
      <c r="AY202" s="17" t="s">
        <v>181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80</v>
      </c>
      <c r="BK202" s="145">
        <f>ROUND(I202*H202,2)</f>
        <v>0</v>
      </c>
      <c r="BL202" s="17" t="s">
        <v>127</v>
      </c>
      <c r="BM202" s="144" t="s">
        <v>860</v>
      </c>
    </row>
    <row r="203" spans="2:65" s="1" customFormat="1" ht="48.75">
      <c r="B203" s="32"/>
      <c r="D203" s="147" t="s">
        <v>204</v>
      </c>
      <c r="F203" s="161" t="s">
        <v>793</v>
      </c>
      <c r="I203" s="162"/>
      <c r="L203" s="32"/>
      <c r="M203" s="163"/>
      <c r="T203" s="56"/>
      <c r="AT203" s="17" t="s">
        <v>204</v>
      </c>
      <c r="AU203" s="17" t="s">
        <v>82</v>
      </c>
    </row>
    <row r="204" spans="2:65" s="12" customFormat="1">
      <c r="B204" s="146"/>
      <c r="D204" s="147" t="s">
        <v>191</v>
      </c>
      <c r="E204" s="148" t="s">
        <v>1</v>
      </c>
      <c r="F204" s="149" t="s">
        <v>80</v>
      </c>
      <c r="H204" s="150">
        <v>1</v>
      </c>
      <c r="I204" s="151"/>
      <c r="L204" s="146"/>
      <c r="M204" s="152"/>
      <c r="T204" s="153"/>
      <c r="AT204" s="148" t="s">
        <v>191</v>
      </c>
      <c r="AU204" s="148" t="s">
        <v>82</v>
      </c>
      <c r="AV204" s="12" t="s">
        <v>82</v>
      </c>
      <c r="AW204" s="12" t="s">
        <v>29</v>
      </c>
      <c r="AX204" s="12" t="s">
        <v>80</v>
      </c>
      <c r="AY204" s="148" t="s">
        <v>181</v>
      </c>
    </row>
    <row r="205" spans="2:65" s="11" customFormat="1" ht="22.9" customHeight="1">
      <c r="B205" s="120"/>
      <c r="D205" s="121" t="s">
        <v>71</v>
      </c>
      <c r="E205" s="130" t="s">
        <v>312</v>
      </c>
      <c r="F205" s="130" t="s">
        <v>313</v>
      </c>
      <c r="I205" s="123"/>
      <c r="J205" s="131">
        <f>BK205</f>
        <v>0</v>
      </c>
      <c r="L205" s="120"/>
      <c r="M205" s="125"/>
      <c r="P205" s="126">
        <f>SUM(P206:P207)</f>
        <v>0</v>
      </c>
      <c r="R205" s="126">
        <f>SUM(R206:R207)</f>
        <v>3.6339999999999997E-2</v>
      </c>
      <c r="T205" s="127">
        <f>SUM(T206:T207)</f>
        <v>0</v>
      </c>
      <c r="AR205" s="121" t="s">
        <v>82</v>
      </c>
      <c r="AT205" s="128" t="s">
        <v>71</v>
      </c>
      <c r="AU205" s="128" t="s">
        <v>80</v>
      </c>
      <c r="AY205" s="121" t="s">
        <v>181</v>
      </c>
      <c r="BK205" s="129">
        <f>SUM(BK206:BK207)</f>
        <v>0</v>
      </c>
    </row>
    <row r="206" spans="2:65" s="1" customFormat="1" ht="24.2" customHeight="1">
      <c r="B206" s="132"/>
      <c r="C206" s="133" t="s">
        <v>318</v>
      </c>
      <c r="D206" s="133" t="s">
        <v>184</v>
      </c>
      <c r="E206" s="134" t="s">
        <v>315</v>
      </c>
      <c r="F206" s="135" t="s">
        <v>316</v>
      </c>
      <c r="G206" s="136" t="s">
        <v>356</v>
      </c>
      <c r="H206" s="137">
        <v>1</v>
      </c>
      <c r="I206" s="138"/>
      <c r="J206" s="139">
        <f>ROUND(I206*H206,2)</f>
        <v>0</v>
      </c>
      <c r="K206" s="135" t="s">
        <v>1</v>
      </c>
      <c r="L206" s="32"/>
      <c r="M206" s="140" t="s">
        <v>1</v>
      </c>
      <c r="N206" s="141" t="s">
        <v>37</v>
      </c>
      <c r="P206" s="142">
        <f>O206*H206</f>
        <v>0</v>
      </c>
      <c r="Q206" s="142">
        <v>1.8169999999999999E-2</v>
      </c>
      <c r="R206" s="142">
        <f>Q206*H206</f>
        <v>1.8169999999999999E-2</v>
      </c>
      <c r="S206" s="142">
        <v>0</v>
      </c>
      <c r="T206" s="143">
        <f>S206*H206</f>
        <v>0</v>
      </c>
      <c r="AR206" s="144" t="s">
        <v>127</v>
      </c>
      <c r="AT206" s="144" t="s">
        <v>184</v>
      </c>
      <c r="AU206" s="144" t="s">
        <v>82</v>
      </c>
      <c r="AY206" s="17" t="s">
        <v>181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80</v>
      </c>
      <c r="BK206" s="145">
        <f>ROUND(I206*H206,2)</f>
        <v>0</v>
      </c>
      <c r="BL206" s="17" t="s">
        <v>127</v>
      </c>
      <c r="BM206" s="144" t="s">
        <v>669</v>
      </c>
    </row>
    <row r="207" spans="2:65" s="1" customFormat="1" ht="16.5" customHeight="1">
      <c r="B207" s="132"/>
      <c r="C207" s="133" t="s">
        <v>324</v>
      </c>
      <c r="D207" s="133" t="s">
        <v>184</v>
      </c>
      <c r="E207" s="134" t="s">
        <v>319</v>
      </c>
      <c r="F207" s="135" t="s">
        <v>320</v>
      </c>
      <c r="G207" s="136" t="s">
        <v>356</v>
      </c>
      <c r="H207" s="137">
        <v>1</v>
      </c>
      <c r="I207" s="138"/>
      <c r="J207" s="139">
        <f>ROUND(I207*H207,2)</f>
        <v>0</v>
      </c>
      <c r="K207" s="135" t="s">
        <v>1</v>
      </c>
      <c r="L207" s="32"/>
      <c r="M207" s="140" t="s">
        <v>1</v>
      </c>
      <c r="N207" s="141" t="s">
        <v>37</v>
      </c>
      <c r="P207" s="142">
        <f>O207*H207</f>
        <v>0</v>
      </c>
      <c r="Q207" s="142">
        <v>1.8169999999999999E-2</v>
      </c>
      <c r="R207" s="142">
        <f>Q207*H207</f>
        <v>1.8169999999999999E-2</v>
      </c>
      <c r="S207" s="142">
        <v>0</v>
      </c>
      <c r="T207" s="143">
        <f>S207*H207</f>
        <v>0</v>
      </c>
      <c r="AR207" s="144" t="s">
        <v>127</v>
      </c>
      <c r="AT207" s="144" t="s">
        <v>184</v>
      </c>
      <c r="AU207" s="144" t="s">
        <v>82</v>
      </c>
      <c r="AY207" s="17" t="s">
        <v>181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80</v>
      </c>
      <c r="BK207" s="145">
        <f>ROUND(I207*H207,2)</f>
        <v>0</v>
      </c>
      <c r="BL207" s="17" t="s">
        <v>127</v>
      </c>
      <c r="BM207" s="144" t="s">
        <v>670</v>
      </c>
    </row>
    <row r="208" spans="2:65" s="11" customFormat="1" ht="22.9" customHeight="1">
      <c r="B208" s="120"/>
      <c r="D208" s="121" t="s">
        <v>71</v>
      </c>
      <c r="E208" s="130" t="s">
        <v>322</v>
      </c>
      <c r="F208" s="130" t="s">
        <v>323</v>
      </c>
      <c r="I208" s="123"/>
      <c r="J208" s="131">
        <f>BK208</f>
        <v>0</v>
      </c>
      <c r="L208" s="120"/>
      <c r="M208" s="125"/>
      <c r="P208" s="126">
        <f>P209</f>
        <v>0</v>
      </c>
      <c r="R208" s="126">
        <f>R209</f>
        <v>1.8169999999999999E-2</v>
      </c>
      <c r="T208" s="127">
        <f>T209</f>
        <v>0</v>
      </c>
      <c r="AR208" s="121" t="s">
        <v>82</v>
      </c>
      <c r="AT208" s="128" t="s">
        <v>71</v>
      </c>
      <c r="AU208" s="128" t="s">
        <v>80</v>
      </c>
      <c r="AY208" s="121" t="s">
        <v>181</v>
      </c>
      <c r="BK208" s="129">
        <f>BK209</f>
        <v>0</v>
      </c>
    </row>
    <row r="209" spans="2:65" s="1" customFormat="1" ht="37.9" customHeight="1">
      <c r="B209" s="132"/>
      <c r="C209" s="133" t="s">
        <v>330</v>
      </c>
      <c r="D209" s="133" t="s">
        <v>184</v>
      </c>
      <c r="E209" s="134" t="s">
        <v>325</v>
      </c>
      <c r="F209" s="135" t="s">
        <v>326</v>
      </c>
      <c r="G209" s="136" t="s">
        <v>297</v>
      </c>
      <c r="H209" s="137">
        <v>1</v>
      </c>
      <c r="I209" s="138"/>
      <c r="J209" s="139">
        <f>ROUND(I209*H209,2)</f>
        <v>0</v>
      </c>
      <c r="K209" s="135" t="s">
        <v>1</v>
      </c>
      <c r="L209" s="32"/>
      <c r="M209" s="140" t="s">
        <v>1</v>
      </c>
      <c r="N209" s="141" t="s">
        <v>37</v>
      </c>
      <c r="P209" s="142">
        <f>O209*H209</f>
        <v>0</v>
      </c>
      <c r="Q209" s="142">
        <v>1.8169999999999999E-2</v>
      </c>
      <c r="R209" s="142">
        <f>Q209*H209</f>
        <v>1.8169999999999999E-2</v>
      </c>
      <c r="S209" s="142">
        <v>0</v>
      </c>
      <c r="T209" s="143">
        <f>S209*H209</f>
        <v>0</v>
      </c>
      <c r="AR209" s="144" t="s">
        <v>127</v>
      </c>
      <c r="AT209" s="144" t="s">
        <v>184</v>
      </c>
      <c r="AU209" s="144" t="s">
        <v>82</v>
      </c>
      <c r="AY209" s="17" t="s">
        <v>181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80</v>
      </c>
      <c r="BK209" s="145">
        <f>ROUND(I209*H209,2)</f>
        <v>0</v>
      </c>
      <c r="BL209" s="17" t="s">
        <v>127</v>
      </c>
      <c r="BM209" s="144" t="s">
        <v>671</v>
      </c>
    </row>
    <row r="210" spans="2:65" s="11" customFormat="1" ht="22.9" customHeight="1">
      <c r="B210" s="120"/>
      <c r="D210" s="121" t="s">
        <v>71</v>
      </c>
      <c r="E210" s="130" t="s">
        <v>328</v>
      </c>
      <c r="F210" s="130" t="s">
        <v>329</v>
      </c>
      <c r="I210" s="123"/>
      <c r="J210" s="131">
        <f>BK210</f>
        <v>0</v>
      </c>
      <c r="L210" s="120"/>
      <c r="M210" s="125"/>
      <c r="P210" s="126">
        <f>SUM(P211:P213)</f>
        <v>0</v>
      </c>
      <c r="R210" s="126">
        <f>SUM(R211:R213)</f>
        <v>0.20558999999999999</v>
      </c>
      <c r="T210" s="127">
        <f>SUM(T211:T213)</f>
        <v>0</v>
      </c>
      <c r="AR210" s="121" t="s">
        <v>82</v>
      </c>
      <c r="AT210" s="128" t="s">
        <v>71</v>
      </c>
      <c r="AU210" s="128" t="s">
        <v>80</v>
      </c>
      <c r="AY210" s="121" t="s">
        <v>181</v>
      </c>
      <c r="BK210" s="129">
        <f>SUM(BK211:BK213)</f>
        <v>0</v>
      </c>
    </row>
    <row r="211" spans="2:65" s="1" customFormat="1" ht="24.2" customHeight="1">
      <c r="B211" s="132"/>
      <c r="C211" s="133" t="s">
        <v>334</v>
      </c>
      <c r="D211" s="133" t="s">
        <v>184</v>
      </c>
      <c r="E211" s="134" t="s">
        <v>331</v>
      </c>
      <c r="F211" s="135" t="s">
        <v>332</v>
      </c>
      <c r="G211" s="136" t="s">
        <v>187</v>
      </c>
      <c r="H211" s="137">
        <v>27</v>
      </c>
      <c r="I211" s="138"/>
      <c r="J211" s="139">
        <f>ROUND(I211*H211,2)</f>
        <v>0</v>
      </c>
      <c r="K211" s="135" t="s">
        <v>1</v>
      </c>
      <c r="L211" s="32"/>
      <c r="M211" s="140" t="s">
        <v>1</v>
      </c>
      <c r="N211" s="141" t="s">
        <v>37</v>
      </c>
      <c r="P211" s="142">
        <f>O211*H211</f>
        <v>0</v>
      </c>
      <c r="Q211" s="142">
        <v>2.6700000000000001E-3</v>
      </c>
      <c r="R211" s="142">
        <f>Q211*H211</f>
        <v>7.2090000000000001E-2</v>
      </c>
      <c r="S211" s="142">
        <v>0</v>
      </c>
      <c r="T211" s="143">
        <f>S211*H211</f>
        <v>0</v>
      </c>
      <c r="AR211" s="144" t="s">
        <v>127</v>
      </c>
      <c r="AT211" s="144" t="s">
        <v>184</v>
      </c>
      <c r="AU211" s="144" t="s">
        <v>82</v>
      </c>
      <c r="AY211" s="17" t="s">
        <v>181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80</v>
      </c>
      <c r="BK211" s="145">
        <f>ROUND(I211*H211,2)</f>
        <v>0</v>
      </c>
      <c r="BL211" s="17" t="s">
        <v>127</v>
      </c>
      <c r="BM211" s="144" t="s">
        <v>861</v>
      </c>
    </row>
    <row r="212" spans="2:65" s="1" customFormat="1" ht="24.2" customHeight="1">
      <c r="B212" s="132"/>
      <c r="C212" s="133" t="s">
        <v>275</v>
      </c>
      <c r="D212" s="133" t="s">
        <v>184</v>
      </c>
      <c r="E212" s="134" t="s">
        <v>335</v>
      </c>
      <c r="F212" s="135" t="s">
        <v>336</v>
      </c>
      <c r="G212" s="136" t="s">
        <v>187</v>
      </c>
      <c r="H212" s="137">
        <v>27</v>
      </c>
      <c r="I212" s="138"/>
      <c r="J212" s="139">
        <f>ROUND(I212*H212,2)</f>
        <v>0</v>
      </c>
      <c r="K212" s="135" t="s">
        <v>1</v>
      </c>
      <c r="L212" s="32"/>
      <c r="M212" s="140" t="s">
        <v>1</v>
      </c>
      <c r="N212" s="141" t="s">
        <v>37</v>
      </c>
      <c r="P212" s="142">
        <f>O212*H212</f>
        <v>0</v>
      </c>
      <c r="Q212" s="142">
        <v>2.6700000000000001E-3</v>
      </c>
      <c r="R212" s="142">
        <f>Q212*H212</f>
        <v>7.2090000000000001E-2</v>
      </c>
      <c r="S212" s="142">
        <v>0</v>
      </c>
      <c r="T212" s="143">
        <f>S212*H212</f>
        <v>0</v>
      </c>
      <c r="AR212" s="144" t="s">
        <v>127</v>
      </c>
      <c r="AT212" s="144" t="s">
        <v>184</v>
      </c>
      <c r="AU212" s="144" t="s">
        <v>82</v>
      </c>
      <c r="AY212" s="17" t="s">
        <v>181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80</v>
      </c>
      <c r="BK212" s="145">
        <f>ROUND(I212*H212,2)</f>
        <v>0</v>
      </c>
      <c r="BL212" s="17" t="s">
        <v>127</v>
      </c>
      <c r="BM212" s="144" t="s">
        <v>862</v>
      </c>
    </row>
    <row r="213" spans="2:65" s="1" customFormat="1" ht="24.2" customHeight="1">
      <c r="B213" s="132"/>
      <c r="C213" s="133" t="s">
        <v>343</v>
      </c>
      <c r="D213" s="133" t="s">
        <v>184</v>
      </c>
      <c r="E213" s="134" t="s">
        <v>338</v>
      </c>
      <c r="F213" s="135" t="s">
        <v>339</v>
      </c>
      <c r="G213" s="136" t="s">
        <v>187</v>
      </c>
      <c r="H213" s="137">
        <v>23</v>
      </c>
      <c r="I213" s="138"/>
      <c r="J213" s="139">
        <f>ROUND(I213*H213,2)</f>
        <v>0</v>
      </c>
      <c r="K213" s="135" t="s">
        <v>1</v>
      </c>
      <c r="L213" s="32"/>
      <c r="M213" s="140" t="s">
        <v>1</v>
      </c>
      <c r="N213" s="141" t="s">
        <v>37</v>
      </c>
      <c r="P213" s="142">
        <f>O213*H213</f>
        <v>0</v>
      </c>
      <c r="Q213" s="142">
        <v>2.6700000000000001E-3</v>
      </c>
      <c r="R213" s="142">
        <f>Q213*H213</f>
        <v>6.1409999999999999E-2</v>
      </c>
      <c r="S213" s="142">
        <v>0</v>
      </c>
      <c r="T213" s="143">
        <f>S213*H213</f>
        <v>0</v>
      </c>
      <c r="AR213" s="144" t="s">
        <v>127</v>
      </c>
      <c r="AT213" s="144" t="s">
        <v>184</v>
      </c>
      <c r="AU213" s="144" t="s">
        <v>82</v>
      </c>
      <c r="AY213" s="17" t="s">
        <v>181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127</v>
      </c>
      <c r="BM213" s="144" t="s">
        <v>863</v>
      </c>
    </row>
    <row r="214" spans="2:65" s="11" customFormat="1" ht="22.9" customHeight="1">
      <c r="B214" s="120"/>
      <c r="D214" s="121" t="s">
        <v>71</v>
      </c>
      <c r="E214" s="130" t="s">
        <v>341</v>
      </c>
      <c r="F214" s="130" t="s">
        <v>342</v>
      </c>
      <c r="I214" s="123"/>
      <c r="J214" s="131">
        <f>BK214</f>
        <v>0</v>
      </c>
      <c r="L214" s="120"/>
      <c r="M214" s="125"/>
      <c r="P214" s="126">
        <f>SUM(P215:P229)</f>
        <v>0</v>
      </c>
      <c r="R214" s="126">
        <f>SUM(R215:R229)</f>
        <v>1.3923258000000001</v>
      </c>
      <c r="T214" s="127">
        <f>SUM(T215:T229)</f>
        <v>5.638E-2</v>
      </c>
      <c r="AR214" s="121" t="s">
        <v>82</v>
      </c>
      <c r="AT214" s="128" t="s">
        <v>71</v>
      </c>
      <c r="AU214" s="128" t="s">
        <v>80</v>
      </c>
      <c r="AY214" s="121" t="s">
        <v>181</v>
      </c>
      <c r="BK214" s="129">
        <f>SUM(BK215:BK229)</f>
        <v>0</v>
      </c>
    </row>
    <row r="215" spans="2:65" s="1" customFormat="1" ht="33" customHeight="1">
      <c r="B215" s="132"/>
      <c r="C215" s="133" t="s">
        <v>348</v>
      </c>
      <c r="D215" s="133" t="s">
        <v>184</v>
      </c>
      <c r="E215" s="134" t="s">
        <v>344</v>
      </c>
      <c r="F215" s="135" t="s">
        <v>345</v>
      </c>
      <c r="G215" s="136" t="s">
        <v>187</v>
      </c>
      <c r="H215" s="137">
        <v>20.13</v>
      </c>
      <c r="I215" s="138"/>
      <c r="J215" s="139">
        <f>ROUND(I215*H215,2)</f>
        <v>0</v>
      </c>
      <c r="K215" s="135" t="s">
        <v>188</v>
      </c>
      <c r="L215" s="32"/>
      <c r="M215" s="140" t="s">
        <v>1</v>
      </c>
      <c r="N215" s="141" t="s">
        <v>37</v>
      </c>
      <c r="P215" s="142">
        <f>O215*H215</f>
        <v>0</v>
      </c>
      <c r="Q215" s="142">
        <v>3.0859999999999999E-2</v>
      </c>
      <c r="R215" s="142">
        <f>Q215*H215</f>
        <v>0.62121179999999998</v>
      </c>
      <c r="S215" s="142">
        <v>0</v>
      </c>
      <c r="T215" s="143">
        <f>S215*H215</f>
        <v>0</v>
      </c>
      <c r="AR215" s="144" t="s">
        <v>127</v>
      </c>
      <c r="AT215" s="144" t="s">
        <v>184</v>
      </c>
      <c r="AU215" s="144" t="s">
        <v>82</v>
      </c>
      <c r="AY215" s="17" t="s">
        <v>181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80</v>
      </c>
      <c r="BK215" s="145">
        <f>ROUND(I215*H215,2)</f>
        <v>0</v>
      </c>
      <c r="BL215" s="17" t="s">
        <v>127</v>
      </c>
      <c r="BM215" s="144" t="s">
        <v>864</v>
      </c>
    </row>
    <row r="216" spans="2:65" s="12" customFormat="1">
      <c r="B216" s="146"/>
      <c r="D216" s="147" t="s">
        <v>191</v>
      </c>
      <c r="E216" s="148" t="s">
        <v>1</v>
      </c>
      <c r="F216" s="149" t="s">
        <v>865</v>
      </c>
      <c r="H216" s="150">
        <v>20.13</v>
      </c>
      <c r="I216" s="151"/>
      <c r="L216" s="146"/>
      <c r="M216" s="152"/>
      <c r="T216" s="153"/>
      <c r="AT216" s="148" t="s">
        <v>191</v>
      </c>
      <c r="AU216" s="148" t="s">
        <v>82</v>
      </c>
      <c r="AV216" s="12" t="s">
        <v>82</v>
      </c>
      <c r="AW216" s="12" t="s">
        <v>29</v>
      </c>
      <c r="AX216" s="12" t="s">
        <v>72</v>
      </c>
      <c r="AY216" s="148" t="s">
        <v>181</v>
      </c>
    </row>
    <row r="217" spans="2:65" s="13" customFormat="1">
      <c r="B217" s="154"/>
      <c r="D217" s="147" t="s">
        <v>191</v>
      </c>
      <c r="E217" s="155" t="s">
        <v>1</v>
      </c>
      <c r="F217" s="156" t="s">
        <v>193</v>
      </c>
      <c r="H217" s="157">
        <v>20.13</v>
      </c>
      <c r="I217" s="158"/>
      <c r="L217" s="154"/>
      <c r="M217" s="159"/>
      <c r="T217" s="160"/>
      <c r="AT217" s="155" t="s">
        <v>191</v>
      </c>
      <c r="AU217" s="155" t="s">
        <v>82</v>
      </c>
      <c r="AV217" s="13" t="s">
        <v>189</v>
      </c>
      <c r="AW217" s="13" t="s">
        <v>29</v>
      </c>
      <c r="AX217" s="13" t="s">
        <v>80</v>
      </c>
      <c r="AY217" s="155" t="s">
        <v>181</v>
      </c>
    </row>
    <row r="218" spans="2:65" s="1" customFormat="1" ht="24.2" customHeight="1">
      <c r="B218" s="132"/>
      <c r="C218" s="133" t="s">
        <v>353</v>
      </c>
      <c r="D218" s="133" t="s">
        <v>184</v>
      </c>
      <c r="E218" s="134" t="s">
        <v>866</v>
      </c>
      <c r="F218" s="135" t="s">
        <v>867</v>
      </c>
      <c r="G218" s="136" t="s">
        <v>356</v>
      </c>
      <c r="H218" s="137">
        <v>1</v>
      </c>
      <c r="I218" s="138"/>
      <c r="J218" s="139">
        <f>ROUND(I218*H218,2)</f>
        <v>0</v>
      </c>
      <c r="K218" s="135" t="s">
        <v>1</v>
      </c>
      <c r="L218" s="32"/>
      <c r="M218" s="140" t="s">
        <v>1</v>
      </c>
      <c r="N218" s="141" t="s">
        <v>37</v>
      </c>
      <c r="P218" s="142">
        <f>O218*H218</f>
        <v>0</v>
      </c>
      <c r="Q218" s="142">
        <v>0</v>
      </c>
      <c r="R218" s="142">
        <f>Q218*H218</f>
        <v>0</v>
      </c>
      <c r="S218" s="142">
        <v>5.638E-2</v>
      </c>
      <c r="T218" s="143">
        <f>S218*H218</f>
        <v>5.638E-2</v>
      </c>
      <c r="AR218" s="144" t="s">
        <v>127</v>
      </c>
      <c r="AT218" s="144" t="s">
        <v>184</v>
      </c>
      <c r="AU218" s="144" t="s">
        <v>82</v>
      </c>
      <c r="AY218" s="17" t="s">
        <v>181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80</v>
      </c>
      <c r="BK218" s="145">
        <f>ROUND(I218*H218,2)</f>
        <v>0</v>
      </c>
      <c r="BL218" s="17" t="s">
        <v>127</v>
      </c>
      <c r="BM218" s="144" t="s">
        <v>868</v>
      </c>
    </row>
    <row r="219" spans="2:65" s="12" customFormat="1">
      <c r="B219" s="146"/>
      <c r="D219" s="147" t="s">
        <v>191</v>
      </c>
      <c r="E219" s="148" t="s">
        <v>1</v>
      </c>
      <c r="F219" s="149" t="s">
        <v>80</v>
      </c>
      <c r="H219" s="150">
        <v>1</v>
      </c>
      <c r="I219" s="151"/>
      <c r="L219" s="146"/>
      <c r="M219" s="152"/>
      <c r="T219" s="153"/>
      <c r="AT219" s="148" t="s">
        <v>191</v>
      </c>
      <c r="AU219" s="148" t="s">
        <v>82</v>
      </c>
      <c r="AV219" s="12" t="s">
        <v>82</v>
      </c>
      <c r="AW219" s="12" t="s">
        <v>29</v>
      </c>
      <c r="AX219" s="12" t="s">
        <v>80</v>
      </c>
      <c r="AY219" s="148" t="s">
        <v>181</v>
      </c>
    </row>
    <row r="220" spans="2:65" s="1" customFormat="1" ht="24.2" customHeight="1">
      <c r="B220" s="132"/>
      <c r="C220" s="133" t="s">
        <v>358</v>
      </c>
      <c r="D220" s="133" t="s">
        <v>184</v>
      </c>
      <c r="E220" s="134" t="s">
        <v>675</v>
      </c>
      <c r="F220" s="135" t="s">
        <v>676</v>
      </c>
      <c r="G220" s="136" t="s">
        <v>187</v>
      </c>
      <c r="H220" s="137">
        <v>27</v>
      </c>
      <c r="I220" s="138"/>
      <c r="J220" s="139">
        <f>ROUND(I220*H220,2)</f>
        <v>0</v>
      </c>
      <c r="K220" s="135" t="s">
        <v>188</v>
      </c>
      <c r="L220" s="32"/>
      <c r="M220" s="140" t="s">
        <v>1</v>
      </c>
      <c r="N220" s="141" t="s">
        <v>37</v>
      </c>
      <c r="P220" s="142">
        <f>O220*H220</f>
        <v>0</v>
      </c>
      <c r="Q220" s="142">
        <v>2.487E-2</v>
      </c>
      <c r="R220" s="142">
        <f>Q220*H220</f>
        <v>0.67149000000000003</v>
      </c>
      <c r="S220" s="142">
        <v>0</v>
      </c>
      <c r="T220" s="143">
        <f>S220*H220</f>
        <v>0</v>
      </c>
      <c r="AR220" s="144" t="s">
        <v>127</v>
      </c>
      <c r="AT220" s="144" t="s">
        <v>184</v>
      </c>
      <c r="AU220" s="144" t="s">
        <v>82</v>
      </c>
      <c r="AY220" s="17" t="s">
        <v>181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80</v>
      </c>
      <c r="BK220" s="145">
        <f>ROUND(I220*H220,2)</f>
        <v>0</v>
      </c>
      <c r="BL220" s="17" t="s">
        <v>127</v>
      </c>
      <c r="BM220" s="144" t="s">
        <v>869</v>
      </c>
    </row>
    <row r="221" spans="2:65" s="1" customFormat="1" ht="24.2" customHeight="1">
      <c r="B221" s="132"/>
      <c r="C221" s="133" t="s">
        <v>362</v>
      </c>
      <c r="D221" s="133" t="s">
        <v>184</v>
      </c>
      <c r="E221" s="134" t="s">
        <v>363</v>
      </c>
      <c r="F221" s="135" t="s">
        <v>364</v>
      </c>
      <c r="G221" s="136" t="s">
        <v>240</v>
      </c>
      <c r="H221" s="137">
        <v>3.2</v>
      </c>
      <c r="I221" s="138"/>
      <c r="J221" s="139">
        <f>ROUND(I221*H221,2)</f>
        <v>0</v>
      </c>
      <c r="K221" s="135" t="s">
        <v>648</v>
      </c>
      <c r="L221" s="32"/>
      <c r="M221" s="140" t="s">
        <v>1</v>
      </c>
      <c r="N221" s="141" t="s">
        <v>37</v>
      </c>
      <c r="P221" s="142">
        <f>O221*H221</f>
        <v>0</v>
      </c>
      <c r="Q221" s="142">
        <v>1.9359999999999999E-2</v>
      </c>
      <c r="R221" s="142">
        <f>Q221*H221</f>
        <v>6.1952E-2</v>
      </c>
      <c r="S221" s="142">
        <v>0</v>
      </c>
      <c r="T221" s="143">
        <f>S221*H221</f>
        <v>0</v>
      </c>
      <c r="AR221" s="144" t="s">
        <v>127</v>
      </c>
      <c r="AT221" s="144" t="s">
        <v>184</v>
      </c>
      <c r="AU221" s="144" t="s">
        <v>82</v>
      </c>
      <c r="AY221" s="17" t="s">
        <v>181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80</v>
      </c>
      <c r="BK221" s="145">
        <f>ROUND(I221*H221,2)</f>
        <v>0</v>
      </c>
      <c r="BL221" s="17" t="s">
        <v>127</v>
      </c>
      <c r="BM221" s="144" t="s">
        <v>678</v>
      </c>
    </row>
    <row r="222" spans="2:65" s="14" customFormat="1">
      <c r="B222" s="164"/>
      <c r="D222" s="147" t="s">
        <v>191</v>
      </c>
      <c r="E222" s="165" t="s">
        <v>1</v>
      </c>
      <c r="F222" s="166" t="s">
        <v>366</v>
      </c>
      <c r="H222" s="165" t="s">
        <v>1</v>
      </c>
      <c r="I222" s="167"/>
      <c r="L222" s="164"/>
      <c r="M222" s="168"/>
      <c r="T222" s="169"/>
      <c r="AT222" s="165" t="s">
        <v>191</v>
      </c>
      <c r="AU222" s="165" t="s">
        <v>82</v>
      </c>
      <c r="AV222" s="14" t="s">
        <v>80</v>
      </c>
      <c r="AW222" s="14" t="s">
        <v>29</v>
      </c>
      <c r="AX222" s="14" t="s">
        <v>72</v>
      </c>
      <c r="AY222" s="165" t="s">
        <v>181</v>
      </c>
    </row>
    <row r="223" spans="2:65" s="12" customFormat="1">
      <c r="B223" s="146"/>
      <c r="D223" s="147" t="s">
        <v>191</v>
      </c>
      <c r="E223" s="148" t="s">
        <v>1</v>
      </c>
      <c r="F223" s="149" t="s">
        <v>367</v>
      </c>
      <c r="H223" s="150">
        <v>3.2</v>
      </c>
      <c r="I223" s="151"/>
      <c r="L223" s="146"/>
      <c r="M223" s="152"/>
      <c r="T223" s="153"/>
      <c r="AT223" s="148" t="s">
        <v>191</v>
      </c>
      <c r="AU223" s="148" t="s">
        <v>82</v>
      </c>
      <c r="AV223" s="12" t="s">
        <v>82</v>
      </c>
      <c r="AW223" s="12" t="s">
        <v>29</v>
      </c>
      <c r="AX223" s="12" t="s">
        <v>80</v>
      </c>
      <c r="AY223" s="148" t="s">
        <v>181</v>
      </c>
    </row>
    <row r="224" spans="2:65" s="1" customFormat="1" ht="21.75" customHeight="1">
      <c r="B224" s="132"/>
      <c r="C224" s="133" t="s">
        <v>368</v>
      </c>
      <c r="D224" s="133" t="s">
        <v>184</v>
      </c>
      <c r="E224" s="134" t="s">
        <v>369</v>
      </c>
      <c r="F224" s="135" t="s">
        <v>370</v>
      </c>
      <c r="G224" s="136" t="s">
        <v>240</v>
      </c>
      <c r="H224" s="137">
        <v>6.8</v>
      </c>
      <c r="I224" s="138"/>
      <c r="J224" s="139">
        <f>ROUND(I224*H224,2)</f>
        <v>0</v>
      </c>
      <c r="K224" s="135" t="s">
        <v>648</v>
      </c>
      <c r="L224" s="32"/>
      <c r="M224" s="140" t="s">
        <v>1</v>
      </c>
      <c r="N224" s="141" t="s">
        <v>37</v>
      </c>
      <c r="P224" s="142">
        <f>O224*H224</f>
        <v>0</v>
      </c>
      <c r="Q224" s="142">
        <v>5.5399999999999998E-3</v>
      </c>
      <c r="R224" s="142">
        <f>Q224*H224</f>
        <v>3.7671999999999997E-2</v>
      </c>
      <c r="S224" s="142">
        <v>0</v>
      </c>
      <c r="T224" s="143">
        <f>S224*H224</f>
        <v>0</v>
      </c>
      <c r="AR224" s="144" t="s">
        <v>127</v>
      </c>
      <c r="AT224" s="144" t="s">
        <v>184</v>
      </c>
      <c r="AU224" s="144" t="s">
        <v>82</v>
      </c>
      <c r="AY224" s="17" t="s">
        <v>181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80</v>
      </c>
      <c r="BK224" s="145">
        <f>ROUND(I224*H224,2)</f>
        <v>0</v>
      </c>
      <c r="BL224" s="17" t="s">
        <v>127</v>
      </c>
      <c r="BM224" s="144" t="s">
        <v>679</v>
      </c>
    </row>
    <row r="225" spans="2:65" s="14" customFormat="1">
      <c r="B225" s="164"/>
      <c r="D225" s="147" t="s">
        <v>191</v>
      </c>
      <c r="E225" s="165" t="s">
        <v>1</v>
      </c>
      <c r="F225" s="166" t="s">
        <v>680</v>
      </c>
      <c r="H225" s="165" t="s">
        <v>1</v>
      </c>
      <c r="I225" s="167"/>
      <c r="L225" s="164"/>
      <c r="M225" s="168"/>
      <c r="T225" s="169"/>
      <c r="AT225" s="165" t="s">
        <v>191</v>
      </c>
      <c r="AU225" s="165" t="s">
        <v>82</v>
      </c>
      <c r="AV225" s="14" t="s">
        <v>80</v>
      </c>
      <c r="AW225" s="14" t="s">
        <v>29</v>
      </c>
      <c r="AX225" s="14" t="s">
        <v>72</v>
      </c>
      <c r="AY225" s="165" t="s">
        <v>181</v>
      </c>
    </row>
    <row r="226" spans="2:65" s="12" customFormat="1">
      <c r="B226" s="146"/>
      <c r="D226" s="147" t="s">
        <v>191</v>
      </c>
      <c r="E226" s="148" t="s">
        <v>1</v>
      </c>
      <c r="F226" s="149" t="s">
        <v>681</v>
      </c>
      <c r="H226" s="150">
        <v>6.8</v>
      </c>
      <c r="I226" s="151"/>
      <c r="L226" s="146"/>
      <c r="M226" s="152"/>
      <c r="T226" s="153"/>
      <c r="AT226" s="148" t="s">
        <v>191</v>
      </c>
      <c r="AU226" s="148" t="s">
        <v>82</v>
      </c>
      <c r="AV226" s="12" t="s">
        <v>82</v>
      </c>
      <c r="AW226" s="12" t="s">
        <v>29</v>
      </c>
      <c r="AX226" s="12" t="s">
        <v>72</v>
      </c>
      <c r="AY226" s="148" t="s">
        <v>181</v>
      </c>
    </row>
    <row r="227" spans="2:65" s="13" customFormat="1">
      <c r="B227" s="154"/>
      <c r="D227" s="147" t="s">
        <v>191</v>
      </c>
      <c r="E227" s="155" t="s">
        <v>1</v>
      </c>
      <c r="F227" s="156" t="s">
        <v>193</v>
      </c>
      <c r="H227" s="157">
        <v>6.8</v>
      </c>
      <c r="I227" s="158"/>
      <c r="L227" s="154"/>
      <c r="M227" s="159"/>
      <c r="T227" s="160"/>
      <c r="AT227" s="155" t="s">
        <v>191</v>
      </c>
      <c r="AU227" s="155" t="s">
        <v>82</v>
      </c>
      <c r="AV227" s="13" t="s">
        <v>189</v>
      </c>
      <c r="AW227" s="13" t="s">
        <v>29</v>
      </c>
      <c r="AX227" s="13" t="s">
        <v>80</v>
      </c>
      <c r="AY227" s="155" t="s">
        <v>181</v>
      </c>
    </row>
    <row r="228" spans="2:65" s="1" customFormat="1" ht="24.2" customHeight="1">
      <c r="B228" s="132"/>
      <c r="C228" s="133" t="s">
        <v>374</v>
      </c>
      <c r="D228" s="133" t="s">
        <v>184</v>
      </c>
      <c r="E228" s="134" t="s">
        <v>375</v>
      </c>
      <c r="F228" s="135" t="s">
        <v>376</v>
      </c>
      <c r="G228" s="136" t="s">
        <v>236</v>
      </c>
      <c r="H228" s="137">
        <v>1.3919999999999999</v>
      </c>
      <c r="I228" s="138"/>
      <c r="J228" s="139">
        <f>ROUND(I228*H228,2)</f>
        <v>0</v>
      </c>
      <c r="K228" s="135" t="s">
        <v>648</v>
      </c>
      <c r="L228" s="32"/>
      <c r="M228" s="140" t="s">
        <v>1</v>
      </c>
      <c r="N228" s="141" t="s">
        <v>37</v>
      </c>
      <c r="P228" s="142">
        <f>O228*H228</f>
        <v>0</v>
      </c>
      <c r="Q228" s="142">
        <v>0</v>
      </c>
      <c r="R228" s="142">
        <f>Q228*H228</f>
        <v>0</v>
      </c>
      <c r="S228" s="142">
        <v>0</v>
      </c>
      <c r="T228" s="143">
        <f>S228*H228</f>
        <v>0</v>
      </c>
      <c r="AR228" s="144" t="s">
        <v>127</v>
      </c>
      <c r="AT228" s="144" t="s">
        <v>184</v>
      </c>
      <c r="AU228" s="144" t="s">
        <v>82</v>
      </c>
      <c r="AY228" s="17" t="s">
        <v>181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80</v>
      </c>
      <c r="BK228" s="145">
        <f>ROUND(I228*H228,2)</f>
        <v>0</v>
      </c>
      <c r="BL228" s="17" t="s">
        <v>127</v>
      </c>
      <c r="BM228" s="144" t="s">
        <v>682</v>
      </c>
    </row>
    <row r="229" spans="2:65" s="1" customFormat="1" ht="24.2" customHeight="1">
      <c r="B229" s="132"/>
      <c r="C229" s="133" t="s">
        <v>378</v>
      </c>
      <c r="D229" s="133" t="s">
        <v>184</v>
      </c>
      <c r="E229" s="134" t="s">
        <v>379</v>
      </c>
      <c r="F229" s="135" t="s">
        <v>380</v>
      </c>
      <c r="G229" s="136" t="s">
        <v>236</v>
      </c>
      <c r="H229" s="137">
        <v>1.3919999999999999</v>
      </c>
      <c r="I229" s="138"/>
      <c r="J229" s="139">
        <f>ROUND(I229*H229,2)</f>
        <v>0</v>
      </c>
      <c r="K229" s="135" t="s">
        <v>648</v>
      </c>
      <c r="L229" s="32"/>
      <c r="M229" s="140" t="s">
        <v>1</v>
      </c>
      <c r="N229" s="141" t="s">
        <v>37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127</v>
      </c>
      <c r="AT229" s="144" t="s">
        <v>184</v>
      </c>
      <c r="AU229" s="144" t="s">
        <v>82</v>
      </c>
      <c r="AY229" s="17" t="s">
        <v>181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80</v>
      </c>
      <c r="BK229" s="145">
        <f>ROUND(I229*H229,2)</f>
        <v>0</v>
      </c>
      <c r="BL229" s="17" t="s">
        <v>127</v>
      </c>
      <c r="BM229" s="144" t="s">
        <v>683</v>
      </c>
    </row>
    <row r="230" spans="2:65" s="11" customFormat="1" ht="22.9" customHeight="1">
      <c r="B230" s="120"/>
      <c r="D230" s="121" t="s">
        <v>71</v>
      </c>
      <c r="E230" s="130" t="s">
        <v>382</v>
      </c>
      <c r="F230" s="130" t="s">
        <v>383</v>
      </c>
      <c r="I230" s="123"/>
      <c r="J230" s="131">
        <f>BK230</f>
        <v>0</v>
      </c>
      <c r="L230" s="120"/>
      <c r="M230" s="125"/>
      <c r="P230" s="126">
        <f>SUM(P231:P235)</f>
        <v>0</v>
      </c>
      <c r="R230" s="126">
        <f>SUM(R231:R235)</f>
        <v>4.3159999999999997E-2</v>
      </c>
      <c r="T230" s="127">
        <f>SUM(T231:T235)</f>
        <v>1.1679999999999999E-2</v>
      </c>
      <c r="AR230" s="121" t="s">
        <v>82</v>
      </c>
      <c r="AT230" s="128" t="s">
        <v>71</v>
      </c>
      <c r="AU230" s="128" t="s">
        <v>80</v>
      </c>
      <c r="AY230" s="121" t="s">
        <v>181</v>
      </c>
      <c r="BK230" s="129">
        <f>SUM(BK231:BK235)</f>
        <v>0</v>
      </c>
    </row>
    <row r="231" spans="2:65" s="1" customFormat="1" ht="37.9" customHeight="1">
      <c r="B231" s="132"/>
      <c r="C231" s="133" t="s">
        <v>384</v>
      </c>
      <c r="D231" s="133" t="s">
        <v>184</v>
      </c>
      <c r="E231" s="134" t="s">
        <v>385</v>
      </c>
      <c r="F231" s="135" t="s">
        <v>386</v>
      </c>
      <c r="G231" s="136" t="s">
        <v>187</v>
      </c>
      <c r="H231" s="137">
        <v>2</v>
      </c>
      <c r="I231" s="138"/>
      <c r="J231" s="139">
        <f>ROUND(I231*H231,2)</f>
        <v>0</v>
      </c>
      <c r="K231" s="135" t="s">
        <v>648</v>
      </c>
      <c r="L231" s="32"/>
      <c r="M231" s="140" t="s">
        <v>1</v>
      </c>
      <c r="N231" s="141" t="s">
        <v>37</v>
      </c>
      <c r="P231" s="142">
        <f>O231*H231</f>
        <v>0</v>
      </c>
      <c r="Q231" s="142">
        <v>0</v>
      </c>
      <c r="R231" s="142">
        <f>Q231*H231</f>
        <v>0</v>
      </c>
      <c r="S231" s="142">
        <v>5.8399999999999997E-3</v>
      </c>
      <c r="T231" s="143">
        <f>S231*H231</f>
        <v>1.1679999999999999E-2</v>
      </c>
      <c r="AR231" s="144" t="s">
        <v>127</v>
      </c>
      <c r="AT231" s="144" t="s">
        <v>184</v>
      </c>
      <c r="AU231" s="144" t="s">
        <v>82</v>
      </c>
      <c r="AY231" s="17" t="s">
        <v>181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80</v>
      </c>
      <c r="BK231" s="145">
        <f>ROUND(I231*H231,2)</f>
        <v>0</v>
      </c>
      <c r="BL231" s="17" t="s">
        <v>127</v>
      </c>
      <c r="BM231" s="144" t="s">
        <v>684</v>
      </c>
    </row>
    <row r="232" spans="2:65" s="1" customFormat="1" ht="33" customHeight="1">
      <c r="B232" s="132"/>
      <c r="C232" s="133" t="s">
        <v>388</v>
      </c>
      <c r="D232" s="133" t="s">
        <v>184</v>
      </c>
      <c r="E232" s="134" t="s">
        <v>389</v>
      </c>
      <c r="F232" s="135" t="s">
        <v>390</v>
      </c>
      <c r="G232" s="136" t="s">
        <v>187</v>
      </c>
      <c r="H232" s="137">
        <v>4</v>
      </c>
      <c r="I232" s="138"/>
      <c r="J232" s="139">
        <f>ROUND(I232*H232,2)</f>
        <v>0</v>
      </c>
      <c r="K232" s="135" t="s">
        <v>648</v>
      </c>
      <c r="L232" s="32"/>
      <c r="M232" s="140" t="s">
        <v>1</v>
      </c>
      <c r="N232" s="141" t="s">
        <v>37</v>
      </c>
      <c r="P232" s="142">
        <f>O232*H232</f>
        <v>0</v>
      </c>
      <c r="Q232" s="142">
        <v>1.0789999999999999E-2</v>
      </c>
      <c r="R232" s="142">
        <f>Q232*H232</f>
        <v>4.3159999999999997E-2</v>
      </c>
      <c r="S232" s="142">
        <v>0</v>
      </c>
      <c r="T232" s="143">
        <f>S232*H232</f>
        <v>0</v>
      </c>
      <c r="AR232" s="144" t="s">
        <v>127</v>
      </c>
      <c r="AT232" s="144" t="s">
        <v>184</v>
      </c>
      <c r="AU232" s="144" t="s">
        <v>82</v>
      </c>
      <c r="AY232" s="17" t="s">
        <v>181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80</v>
      </c>
      <c r="BK232" s="145">
        <f>ROUND(I232*H232,2)</f>
        <v>0</v>
      </c>
      <c r="BL232" s="17" t="s">
        <v>127</v>
      </c>
      <c r="BM232" s="144" t="s">
        <v>685</v>
      </c>
    </row>
    <row r="233" spans="2:65" s="12" customFormat="1">
      <c r="B233" s="146"/>
      <c r="D233" s="147" t="s">
        <v>191</v>
      </c>
      <c r="E233" s="148" t="s">
        <v>1</v>
      </c>
      <c r="F233" s="149" t="s">
        <v>686</v>
      </c>
      <c r="H233" s="150">
        <v>4</v>
      </c>
      <c r="I233" s="151"/>
      <c r="L233" s="146"/>
      <c r="M233" s="152"/>
      <c r="T233" s="153"/>
      <c r="AT233" s="148" t="s">
        <v>191</v>
      </c>
      <c r="AU233" s="148" t="s">
        <v>82</v>
      </c>
      <c r="AV233" s="12" t="s">
        <v>82</v>
      </c>
      <c r="AW233" s="12" t="s">
        <v>29</v>
      </c>
      <c r="AX233" s="12" t="s">
        <v>80</v>
      </c>
      <c r="AY233" s="148" t="s">
        <v>181</v>
      </c>
    </row>
    <row r="234" spans="2:65" s="1" customFormat="1" ht="24.2" customHeight="1">
      <c r="B234" s="132"/>
      <c r="C234" s="133" t="s">
        <v>392</v>
      </c>
      <c r="D234" s="133" t="s">
        <v>184</v>
      </c>
      <c r="E234" s="134" t="s">
        <v>393</v>
      </c>
      <c r="F234" s="135" t="s">
        <v>394</v>
      </c>
      <c r="G234" s="136" t="s">
        <v>236</v>
      </c>
      <c r="H234" s="137">
        <v>4.2999999999999997E-2</v>
      </c>
      <c r="I234" s="138"/>
      <c r="J234" s="139">
        <f>ROUND(I234*H234,2)</f>
        <v>0</v>
      </c>
      <c r="K234" s="135" t="s">
        <v>648</v>
      </c>
      <c r="L234" s="32"/>
      <c r="M234" s="140" t="s">
        <v>1</v>
      </c>
      <c r="N234" s="141" t="s">
        <v>37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127</v>
      </c>
      <c r="AT234" s="144" t="s">
        <v>184</v>
      </c>
      <c r="AU234" s="144" t="s">
        <v>82</v>
      </c>
      <c r="AY234" s="17" t="s">
        <v>181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80</v>
      </c>
      <c r="BK234" s="145">
        <f>ROUND(I234*H234,2)</f>
        <v>0</v>
      </c>
      <c r="BL234" s="17" t="s">
        <v>127</v>
      </c>
      <c r="BM234" s="144" t="s">
        <v>687</v>
      </c>
    </row>
    <row r="235" spans="2:65" s="1" customFormat="1" ht="24.2" customHeight="1">
      <c r="B235" s="132"/>
      <c r="C235" s="133" t="s">
        <v>396</v>
      </c>
      <c r="D235" s="133" t="s">
        <v>184</v>
      </c>
      <c r="E235" s="134" t="s">
        <v>397</v>
      </c>
      <c r="F235" s="135" t="s">
        <v>398</v>
      </c>
      <c r="G235" s="136" t="s">
        <v>236</v>
      </c>
      <c r="H235" s="137">
        <v>4.2999999999999997E-2</v>
      </c>
      <c r="I235" s="138"/>
      <c r="J235" s="139">
        <f>ROUND(I235*H235,2)</f>
        <v>0</v>
      </c>
      <c r="K235" s="135" t="s">
        <v>648</v>
      </c>
      <c r="L235" s="32"/>
      <c r="M235" s="140" t="s">
        <v>1</v>
      </c>
      <c r="N235" s="141" t="s">
        <v>37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127</v>
      </c>
      <c r="AT235" s="144" t="s">
        <v>184</v>
      </c>
      <c r="AU235" s="144" t="s">
        <v>82</v>
      </c>
      <c r="AY235" s="17" t="s">
        <v>181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80</v>
      </c>
      <c r="BK235" s="145">
        <f>ROUND(I235*H235,2)</f>
        <v>0</v>
      </c>
      <c r="BL235" s="17" t="s">
        <v>127</v>
      </c>
      <c r="BM235" s="144" t="s">
        <v>688</v>
      </c>
    </row>
    <row r="236" spans="2:65" s="11" customFormat="1" ht="22.9" customHeight="1">
      <c r="B236" s="120"/>
      <c r="D236" s="121" t="s">
        <v>71</v>
      </c>
      <c r="E236" s="130" t="s">
        <v>400</v>
      </c>
      <c r="F236" s="130" t="s">
        <v>401</v>
      </c>
      <c r="I236" s="123"/>
      <c r="J236" s="131">
        <f>BK236</f>
        <v>0</v>
      </c>
      <c r="L236" s="120"/>
      <c r="M236" s="125"/>
      <c r="P236" s="126">
        <f>SUM(P237:P240)</f>
        <v>0</v>
      </c>
      <c r="R236" s="126">
        <f>SUM(R237:R240)</f>
        <v>5.2785000000000002E-3</v>
      </c>
      <c r="T236" s="127">
        <f>SUM(T237:T240)</f>
        <v>0</v>
      </c>
      <c r="AR236" s="121" t="s">
        <v>82</v>
      </c>
      <c r="AT236" s="128" t="s">
        <v>71</v>
      </c>
      <c r="AU236" s="128" t="s">
        <v>80</v>
      </c>
      <c r="AY236" s="121" t="s">
        <v>181</v>
      </c>
      <c r="BK236" s="129">
        <f>SUM(BK237:BK240)</f>
        <v>0</v>
      </c>
    </row>
    <row r="237" spans="2:65" s="1" customFormat="1" ht="33" customHeight="1">
      <c r="B237" s="132"/>
      <c r="C237" s="133" t="s">
        <v>402</v>
      </c>
      <c r="D237" s="133" t="s">
        <v>184</v>
      </c>
      <c r="E237" s="134" t="s">
        <v>407</v>
      </c>
      <c r="F237" s="135" t="s">
        <v>408</v>
      </c>
      <c r="G237" s="136" t="s">
        <v>187</v>
      </c>
      <c r="H237" s="137">
        <v>27</v>
      </c>
      <c r="I237" s="138"/>
      <c r="J237" s="139">
        <f>ROUND(I237*H237,2)</f>
        <v>0</v>
      </c>
      <c r="K237" s="135" t="s">
        <v>188</v>
      </c>
      <c r="L237" s="32"/>
      <c r="M237" s="140" t="s">
        <v>1</v>
      </c>
      <c r="N237" s="141" t="s">
        <v>37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127</v>
      </c>
      <c r="AT237" s="144" t="s">
        <v>184</v>
      </c>
      <c r="AU237" s="144" t="s">
        <v>82</v>
      </c>
      <c r="AY237" s="17" t="s">
        <v>181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80</v>
      </c>
      <c r="BK237" s="145">
        <f>ROUND(I237*H237,2)</f>
        <v>0</v>
      </c>
      <c r="BL237" s="17" t="s">
        <v>127</v>
      </c>
      <c r="BM237" s="144" t="s">
        <v>870</v>
      </c>
    </row>
    <row r="238" spans="2:65" s="1" customFormat="1" ht="24.2" customHeight="1">
      <c r="B238" s="132"/>
      <c r="C238" s="170" t="s">
        <v>406</v>
      </c>
      <c r="D238" s="170" t="s">
        <v>272</v>
      </c>
      <c r="E238" s="171" t="s">
        <v>411</v>
      </c>
      <c r="F238" s="172" t="s">
        <v>412</v>
      </c>
      <c r="G238" s="173" t="s">
        <v>187</v>
      </c>
      <c r="H238" s="174">
        <v>31.05</v>
      </c>
      <c r="I238" s="175"/>
      <c r="J238" s="176">
        <f>ROUND(I238*H238,2)</f>
        <v>0</v>
      </c>
      <c r="K238" s="172" t="s">
        <v>188</v>
      </c>
      <c r="L238" s="177"/>
      <c r="M238" s="178" t="s">
        <v>1</v>
      </c>
      <c r="N238" s="179" t="s">
        <v>37</v>
      </c>
      <c r="P238" s="142">
        <f>O238*H238</f>
        <v>0</v>
      </c>
      <c r="Q238" s="142">
        <v>1.7000000000000001E-4</v>
      </c>
      <c r="R238" s="142">
        <f>Q238*H238</f>
        <v>5.2785000000000002E-3</v>
      </c>
      <c r="S238" s="142">
        <v>0</v>
      </c>
      <c r="T238" s="143">
        <f>S238*H238</f>
        <v>0</v>
      </c>
      <c r="AR238" s="144" t="s">
        <v>275</v>
      </c>
      <c r="AT238" s="144" t="s">
        <v>272</v>
      </c>
      <c r="AU238" s="144" t="s">
        <v>82</v>
      </c>
      <c r="AY238" s="17" t="s">
        <v>181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80</v>
      </c>
      <c r="BK238" s="145">
        <f>ROUND(I238*H238,2)</f>
        <v>0</v>
      </c>
      <c r="BL238" s="17" t="s">
        <v>127</v>
      </c>
      <c r="BM238" s="144" t="s">
        <v>871</v>
      </c>
    </row>
    <row r="239" spans="2:65" s="1" customFormat="1" ht="24.2" customHeight="1">
      <c r="B239" s="132"/>
      <c r="C239" s="133" t="s">
        <v>410</v>
      </c>
      <c r="D239" s="133" t="s">
        <v>184</v>
      </c>
      <c r="E239" s="134" t="s">
        <v>415</v>
      </c>
      <c r="F239" s="135" t="s">
        <v>416</v>
      </c>
      <c r="G239" s="136" t="s">
        <v>236</v>
      </c>
      <c r="H239" s="137">
        <v>5.0000000000000001E-3</v>
      </c>
      <c r="I239" s="138"/>
      <c r="J239" s="139">
        <f>ROUND(I239*H239,2)</f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80</v>
      </c>
      <c r="BK239" s="145">
        <f>ROUND(I239*H239,2)</f>
        <v>0</v>
      </c>
      <c r="BL239" s="17" t="s">
        <v>127</v>
      </c>
      <c r="BM239" s="144" t="s">
        <v>872</v>
      </c>
    </row>
    <row r="240" spans="2:65" s="1" customFormat="1" ht="24.2" customHeight="1">
      <c r="B240" s="132"/>
      <c r="C240" s="133" t="s">
        <v>414</v>
      </c>
      <c r="D240" s="133" t="s">
        <v>184</v>
      </c>
      <c r="E240" s="134" t="s">
        <v>419</v>
      </c>
      <c r="F240" s="135" t="s">
        <v>420</v>
      </c>
      <c r="G240" s="136" t="s">
        <v>236</v>
      </c>
      <c r="H240" s="137">
        <v>5.0000000000000001E-3</v>
      </c>
      <c r="I240" s="138"/>
      <c r="J240" s="139">
        <f>ROUND(I240*H240,2)</f>
        <v>0</v>
      </c>
      <c r="K240" s="135" t="s">
        <v>188</v>
      </c>
      <c r="L240" s="32"/>
      <c r="M240" s="140" t="s">
        <v>1</v>
      </c>
      <c r="N240" s="141" t="s">
        <v>37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127</v>
      </c>
      <c r="AT240" s="144" t="s">
        <v>184</v>
      </c>
      <c r="AU240" s="144" t="s">
        <v>82</v>
      </c>
      <c r="AY240" s="17" t="s">
        <v>181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80</v>
      </c>
      <c r="BK240" s="145">
        <f>ROUND(I240*H240,2)</f>
        <v>0</v>
      </c>
      <c r="BL240" s="17" t="s">
        <v>127</v>
      </c>
      <c r="BM240" s="144" t="s">
        <v>873</v>
      </c>
    </row>
    <row r="241" spans="2:65" s="11" customFormat="1" ht="22.9" customHeight="1">
      <c r="B241" s="120"/>
      <c r="D241" s="121" t="s">
        <v>71</v>
      </c>
      <c r="E241" s="130" t="s">
        <v>422</v>
      </c>
      <c r="F241" s="130" t="s">
        <v>423</v>
      </c>
      <c r="I241" s="123"/>
      <c r="J241" s="131">
        <f>BK241</f>
        <v>0</v>
      </c>
      <c r="L241" s="120"/>
      <c r="M241" s="125"/>
      <c r="P241" s="126">
        <f>SUM(P242:P250)</f>
        <v>0</v>
      </c>
      <c r="R241" s="126">
        <f>SUM(R242:R250)</f>
        <v>0</v>
      </c>
      <c r="T241" s="127">
        <f>SUM(T242:T250)</f>
        <v>0.31473200000000001</v>
      </c>
      <c r="AR241" s="121" t="s">
        <v>82</v>
      </c>
      <c r="AT241" s="128" t="s">
        <v>71</v>
      </c>
      <c r="AU241" s="128" t="s">
        <v>80</v>
      </c>
      <c r="AY241" s="121" t="s">
        <v>181</v>
      </c>
      <c r="BK241" s="129">
        <f>SUM(BK242:BK250)</f>
        <v>0</v>
      </c>
    </row>
    <row r="242" spans="2:65" s="1" customFormat="1" ht="21.75" customHeight="1">
      <c r="B242" s="132"/>
      <c r="C242" s="133" t="s">
        <v>418</v>
      </c>
      <c r="D242" s="133" t="s">
        <v>184</v>
      </c>
      <c r="E242" s="134" t="s">
        <v>693</v>
      </c>
      <c r="F242" s="135" t="s">
        <v>694</v>
      </c>
      <c r="G242" s="136" t="s">
        <v>187</v>
      </c>
      <c r="H242" s="137">
        <v>3.4</v>
      </c>
      <c r="I242" s="138"/>
      <c r="J242" s="139">
        <f>ROUND(I242*H242,2)</f>
        <v>0</v>
      </c>
      <c r="K242" s="135" t="s">
        <v>648</v>
      </c>
      <c r="L242" s="32"/>
      <c r="M242" s="140" t="s">
        <v>1</v>
      </c>
      <c r="N242" s="141" t="s">
        <v>37</v>
      </c>
      <c r="P242" s="142">
        <f>O242*H242</f>
        <v>0</v>
      </c>
      <c r="Q242" s="142">
        <v>0</v>
      </c>
      <c r="R242" s="142">
        <f>Q242*H242</f>
        <v>0</v>
      </c>
      <c r="S242" s="142">
        <v>1.098E-2</v>
      </c>
      <c r="T242" s="143">
        <f>S242*H242</f>
        <v>3.7331999999999997E-2</v>
      </c>
      <c r="AR242" s="144" t="s">
        <v>127</v>
      </c>
      <c r="AT242" s="144" t="s">
        <v>184</v>
      </c>
      <c r="AU242" s="144" t="s">
        <v>82</v>
      </c>
      <c r="AY242" s="17" t="s">
        <v>181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80</v>
      </c>
      <c r="BK242" s="145">
        <f>ROUND(I242*H242,2)</f>
        <v>0</v>
      </c>
      <c r="BL242" s="17" t="s">
        <v>127</v>
      </c>
      <c r="BM242" s="144" t="s">
        <v>695</v>
      </c>
    </row>
    <row r="243" spans="2:65" s="14" customFormat="1">
      <c r="B243" s="164"/>
      <c r="D243" s="147" t="s">
        <v>191</v>
      </c>
      <c r="E243" s="165" t="s">
        <v>1</v>
      </c>
      <c r="F243" s="166" t="s">
        <v>680</v>
      </c>
      <c r="H243" s="165" t="s">
        <v>1</v>
      </c>
      <c r="I243" s="167"/>
      <c r="L243" s="164"/>
      <c r="M243" s="168"/>
      <c r="T243" s="169"/>
      <c r="AT243" s="165" t="s">
        <v>191</v>
      </c>
      <c r="AU243" s="165" t="s">
        <v>82</v>
      </c>
      <c r="AV243" s="14" t="s">
        <v>80</v>
      </c>
      <c r="AW243" s="14" t="s">
        <v>29</v>
      </c>
      <c r="AX243" s="14" t="s">
        <v>72</v>
      </c>
      <c r="AY243" s="165" t="s">
        <v>181</v>
      </c>
    </row>
    <row r="244" spans="2:65" s="12" customFormat="1">
      <c r="B244" s="146"/>
      <c r="D244" s="147" t="s">
        <v>191</v>
      </c>
      <c r="E244" s="148" t="s">
        <v>1</v>
      </c>
      <c r="F244" s="149" t="s">
        <v>696</v>
      </c>
      <c r="H244" s="150">
        <v>3.4</v>
      </c>
      <c r="I244" s="151"/>
      <c r="L244" s="146"/>
      <c r="M244" s="152"/>
      <c r="T244" s="153"/>
      <c r="AT244" s="148" t="s">
        <v>191</v>
      </c>
      <c r="AU244" s="148" t="s">
        <v>82</v>
      </c>
      <c r="AV244" s="12" t="s">
        <v>82</v>
      </c>
      <c r="AW244" s="12" t="s">
        <v>29</v>
      </c>
      <c r="AX244" s="12" t="s">
        <v>72</v>
      </c>
      <c r="AY244" s="148" t="s">
        <v>181</v>
      </c>
    </row>
    <row r="245" spans="2:65" s="13" customFormat="1">
      <c r="B245" s="154"/>
      <c r="D245" s="147" t="s">
        <v>191</v>
      </c>
      <c r="E245" s="155" t="s">
        <v>1</v>
      </c>
      <c r="F245" s="156" t="s">
        <v>193</v>
      </c>
      <c r="H245" s="157">
        <v>3.4</v>
      </c>
      <c r="I245" s="158"/>
      <c r="L245" s="154"/>
      <c r="M245" s="159"/>
      <c r="T245" s="160"/>
      <c r="AT245" s="155" t="s">
        <v>191</v>
      </c>
      <c r="AU245" s="155" t="s">
        <v>82</v>
      </c>
      <c r="AV245" s="13" t="s">
        <v>189</v>
      </c>
      <c r="AW245" s="13" t="s">
        <v>29</v>
      </c>
      <c r="AX245" s="13" t="s">
        <v>80</v>
      </c>
      <c r="AY245" s="155" t="s">
        <v>181</v>
      </c>
    </row>
    <row r="246" spans="2:65" s="1" customFormat="1" ht="24.2" customHeight="1">
      <c r="B246" s="132"/>
      <c r="C246" s="133" t="s">
        <v>424</v>
      </c>
      <c r="D246" s="133" t="s">
        <v>184</v>
      </c>
      <c r="E246" s="134" t="s">
        <v>697</v>
      </c>
      <c r="F246" s="135" t="s">
        <v>698</v>
      </c>
      <c r="G246" s="136" t="s">
        <v>187</v>
      </c>
      <c r="H246" s="137">
        <v>3.4</v>
      </c>
      <c r="I246" s="138"/>
      <c r="J246" s="139">
        <f>ROUND(I246*H246,2)</f>
        <v>0</v>
      </c>
      <c r="K246" s="135" t="s">
        <v>648</v>
      </c>
      <c r="L246" s="32"/>
      <c r="M246" s="140" t="s">
        <v>1</v>
      </c>
      <c r="N246" s="141" t="s">
        <v>37</v>
      </c>
      <c r="P246" s="142">
        <f>O246*H246</f>
        <v>0</v>
      </c>
      <c r="Q246" s="142">
        <v>0</v>
      </c>
      <c r="R246" s="142">
        <f>Q246*H246</f>
        <v>0</v>
      </c>
      <c r="S246" s="142">
        <v>8.0000000000000002E-3</v>
      </c>
      <c r="T246" s="143">
        <f>S246*H246</f>
        <v>2.7199999999999998E-2</v>
      </c>
      <c r="AR246" s="144" t="s">
        <v>127</v>
      </c>
      <c r="AT246" s="144" t="s">
        <v>184</v>
      </c>
      <c r="AU246" s="144" t="s">
        <v>82</v>
      </c>
      <c r="AY246" s="17" t="s">
        <v>181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80</v>
      </c>
      <c r="BK246" s="145">
        <f>ROUND(I246*H246,2)</f>
        <v>0</v>
      </c>
      <c r="BL246" s="17" t="s">
        <v>127</v>
      </c>
      <c r="BM246" s="144" t="s">
        <v>699</v>
      </c>
    </row>
    <row r="247" spans="2:65" s="1" customFormat="1" ht="24.2" customHeight="1">
      <c r="B247" s="132"/>
      <c r="C247" s="133" t="s">
        <v>428</v>
      </c>
      <c r="D247" s="133" t="s">
        <v>184</v>
      </c>
      <c r="E247" s="134" t="s">
        <v>700</v>
      </c>
      <c r="F247" s="135" t="s">
        <v>701</v>
      </c>
      <c r="G247" s="136" t="s">
        <v>356</v>
      </c>
      <c r="H247" s="137">
        <v>2</v>
      </c>
      <c r="I247" s="138"/>
      <c r="J247" s="139">
        <f>ROUND(I247*H247,2)</f>
        <v>0</v>
      </c>
      <c r="K247" s="135" t="s">
        <v>648</v>
      </c>
      <c r="L247" s="32"/>
      <c r="M247" s="140" t="s">
        <v>1</v>
      </c>
      <c r="N247" s="141" t="s">
        <v>37</v>
      </c>
      <c r="P247" s="142">
        <f>O247*H247</f>
        <v>0</v>
      </c>
      <c r="Q247" s="142">
        <v>0</v>
      </c>
      <c r="R247" s="142">
        <f>Q247*H247</f>
        <v>0</v>
      </c>
      <c r="S247" s="142">
        <v>4.1700000000000001E-2</v>
      </c>
      <c r="T247" s="143">
        <f>S247*H247</f>
        <v>8.3400000000000002E-2</v>
      </c>
      <c r="AR247" s="144" t="s">
        <v>127</v>
      </c>
      <c r="AT247" s="144" t="s">
        <v>184</v>
      </c>
      <c r="AU247" s="144" t="s">
        <v>82</v>
      </c>
      <c r="AY247" s="17" t="s">
        <v>181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80</v>
      </c>
      <c r="BK247" s="145">
        <f>ROUND(I247*H247,2)</f>
        <v>0</v>
      </c>
      <c r="BL247" s="17" t="s">
        <v>127</v>
      </c>
      <c r="BM247" s="144" t="s">
        <v>702</v>
      </c>
    </row>
    <row r="248" spans="2:65" s="1" customFormat="1" ht="37.9" customHeight="1">
      <c r="B248" s="132"/>
      <c r="C248" s="133" t="s">
        <v>432</v>
      </c>
      <c r="D248" s="133" t="s">
        <v>184</v>
      </c>
      <c r="E248" s="134" t="s">
        <v>703</v>
      </c>
      <c r="F248" s="135" t="s">
        <v>704</v>
      </c>
      <c r="G248" s="136" t="s">
        <v>356</v>
      </c>
      <c r="H248" s="137">
        <v>2</v>
      </c>
      <c r="I248" s="138"/>
      <c r="J248" s="139">
        <f>ROUND(I248*H248,2)</f>
        <v>0</v>
      </c>
      <c r="K248" s="135" t="s">
        <v>1</v>
      </c>
      <c r="L248" s="32"/>
      <c r="M248" s="140" t="s">
        <v>1</v>
      </c>
      <c r="N248" s="141" t="s">
        <v>37</v>
      </c>
      <c r="P248" s="142">
        <f>O248*H248</f>
        <v>0</v>
      </c>
      <c r="Q248" s="142">
        <v>0</v>
      </c>
      <c r="R248" s="142">
        <f>Q248*H248</f>
        <v>0</v>
      </c>
      <c r="S248" s="142">
        <v>4.1700000000000001E-2</v>
      </c>
      <c r="T248" s="143">
        <f>S248*H248</f>
        <v>8.3400000000000002E-2</v>
      </c>
      <c r="AR248" s="144" t="s">
        <v>127</v>
      </c>
      <c r="AT248" s="144" t="s">
        <v>184</v>
      </c>
      <c r="AU248" s="144" t="s">
        <v>82</v>
      </c>
      <c r="AY248" s="17" t="s">
        <v>181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80</v>
      </c>
      <c r="BK248" s="145">
        <f>ROUND(I248*H248,2)</f>
        <v>0</v>
      </c>
      <c r="BL248" s="17" t="s">
        <v>127</v>
      </c>
      <c r="BM248" s="144" t="s">
        <v>705</v>
      </c>
    </row>
    <row r="249" spans="2:65" s="1" customFormat="1" ht="33" customHeight="1">
      <c r="B249" s="132"/>
      <c r="C249" s="133" t="s">
        <v>436</v>
      </c>
      <c r="D249" s="133" t="s">
        <v>184</v>
      </c>
      <c r="E249" s="134" t="s">
        <v>441</v>
      </c>
      <c r="F249" s="135" t="s">
        <v>442</v>
      </c>
      <c r="G249" s="136" t="s">
        <v>356</v>
      </c>
      <c r="H249" s="137">
        <v>1</v>
      </c>
      <c r="I249" s="138"/>
      <c r="J249" s="139">
        <f>ROUND(I249*H249,2)</f>
        <v>0</v>
      </c>
      <c r="K249" s="135" t="s">
        <v>1</v>
      </c>
      <c r="L249" s="32"/>
      <c r="M249" s="140" t="s">
        <v>1</v>
      </c>
      <c r="N249" s="141" t="s">
        <v>37</v>
      </c>
      <c r="P249" s="142">
        <f>O249*H249</f>
        <v>0</v>
      </c>
      <c r="Q249" s="142">
        <v>0</v>
      </c>
      <c r="R249" s="142">
        <f>Q249*H249</f>
        <v>0</v>
      </c>
      <c r="S249" s="142">
        <v>4.1700000000000001E-2</v>
      </c>
      <c r="T249" s="143">
        <f>S249*H249</f>
        <v>4.1700000000000001E-2</v>
      </c>
      <c r="AR249" s="144" t="s">
        <v>127</v>
      </c>
      <c r="AT249" s="144" t="s">
        <v>184</v>
      </c>
      <c r="AU249" s="144" t="s">
        <v>82</v>
      </c>
      <c r="AY249" s="17" t="s">
        <v>181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80</v>
      </c>
      <c r="BK249" s="145">
        <f>ROUND(I249*H249,2)</f>
        <v>0</v>
      </c>
      <c r="BL249" s="17" t="s">
        <v>127</v>
      </c>
      <c r="BM249" s="144" t="s">
        <v>874</v>
      </c>
    </row>
    <row r="250" spans="2:65" s="1" customFormat="1" ht="33" customHeight="1">
      <c r="B250" s="132"/>
      <c r="C250" s="133" t="s">
        <v>440</v>
      </c>
      <c r="D250" s="133" t="s">
        <v>184</v>
      </c>
      <c r="E250" s="134" t="s">
        <v>445</v>
      </c>
      <c r="F250" s="135" t="s">
        <v>446</v>
      </c>
      <c r="G250" s="136" t="s">
        <v>356</v>
      </c>
      <c r="H250" s="137">
        <v>1</v>
      </c>
      <c r="I250" s="138"/>
      <c r="J250" s="139">
        <f>ROUND(I250*H250,2)</f>
        <v>0</v>
      </c>
      <c r="K250" s="135" t="s">
        <v>1</v>
      </c>
      <c r="L250" s="32"/>
      <c r="M250" s="140" t="s">
        <v>1</v>
      </c>
      <c r="N250" s="141" t="s">
        <v>37</v>
      </c>
      <c r="P250" s="142">
        <f>O250*H250</f>
        <v>0</v>
      </c>
      <c r="Q250" s="142">
        <v>0</v>
      </c>
      <c r="R250" s="142">
        <f>Q250*H250</f>
        <v>0</v>
      </c>
      <c r="S250" s="142">
        <v>4.1700000000000001E-2</v>
      </c>
      <c r="T250" s="143">
        <f>S250*H250</f>
        <v>4.1700000000000001E-2</v>
      </c>
      <c r="AR250" s="144" t="s">
        <v>127</v>
      </c>
      <c r="AT250" s="144" t="s">
        <v>184</v>
      </c>
      <c r="AU250" s="144" t="s">
        <v>82</v>
      </c>
      <c r="AY250" s="17" t="s">
        <v>181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80</v>
      </c>
      <c r="BK250" s="145">
        <f>ROUND(I250*H250,2)</f>
        <v>0</v>
      </c>
      <c r="BL250" s="17" t="s">
        <v>127</v>
      </c>
      <c r="BM250" s="144" t="s">
        <v>875</v>
      </c>
    </row>
    <row r="251" spans="2:65" s="11" customFormat="1" ht="22.9" customHeight="1">
      <c r="B251" s="120"/>
      <c r="D251" s="121" t="s">
        <v>71</v>
      </c>
      <c r="E251" s="130" t="s">
        <v>452</v>
      </c>
      <c r="F251" s="130" t="s">
        <v>453</v>
      </c>
      <c r="I251" s="123"/>
      <c r="J251" s="131">
        <f>BK251</f>
        <v>0</v>
      </c>
      <c r="L251" s="120"/>
      <c r="M251" s="125"/>
      <c r="P251" s="126">
        <f>SUM(P252:P263)</f>
        <v>0</v>
      </c>
      <c r="R251" s="126">
        <f>SUM(R252:R263)</f>
        <v>0.1016002</v>
      </c>
      <c r="T251" s="127">
        <f>SUM(T252:T263)</f>
        <v>0</v>
      </c>
      <c r="AR251" s="121" t="s">
        <v>82</v>
      </c>
      <c r="AT251" s="128" t="s">
        <v>71</v>
      </c>
      <c r="AU251" s="128" t="s">
        <v>80</v>
      </c>
      <c r="AY251" s="121" t="s">
        <v>181</v>
      </c>
      <c r="BK251" s="129">
        <f>SUM(BK252:BK263)</f>
        <v>0</v>
      </c>
    </row>
    <row r="252" spans="2:65" s="1" customFormat="1" ht="16.5" customHeight="1">
      <c r="B252" s="132"/>
      <c r="C252" s="133" t="s">
        <v>444</v>
      </c>
      <c r="D252" s="133" t="s">
        <v>184</v>
      </c>
      <c r="E252" s="134" t="s">
        <v>455</v>
      </c>
      <c r="F252" s="135" t="s">
        <v>456</v>
      </c>
      <c r="G252" s="136" t="s">
        <v>187</v>
      </c>
      <c r="H252" s="137">
        <v>2.99</v>
      </c>
      <c r="I252" s="138"/>
      <c r="J252" s="139">
        <f>ROUND(I252*H252,2)</f>
        <v>0</v>
      </c>
      <c r="K252" s="135" t="s">
        <v>188</v>
      </c>
      <c r="L252" s="32"/>
      <c r="M252" s="140" t="s">
        <v>1</v>
      </c>
      <c r="N252" s="141" t="s">
        <v>37</v>
      </c>
      <c r="P252" s="142">
        <f>O252*H252</f>
        <v>0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AR252" s="144" t="s">
        <v>127</v>
      </c>
      <c r="AT252" s="144" t="s">
        <v>184</v>
      </c>
      <c r="AU252" s="144" t="s">
        <v>82</v>
      </c>
      <c r="AY252" s="17" t="s">
        <v>181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80</v>
      </c>
      <c r="BK252" s="145">
        <f>ROUND(I252*H252,2)</f>
        <v>0</v>
      </c>
      <c r="BL252" s="17" t="s">
        <v>127</v>
      </c>
      <c r="BM252" s="144" t="s">
        <v>876</v>
      </c>
    </row>
    <row r="253" spans="2:65" s="12" customFormat="1">
      <c r="B253" s="146"/>
      <c r="D253" s="147" t="s">
        <v>191</v>
      </c>
      <c r="E253" s="148" t="s">
        <v>1</v>
      </c>
      <c r="F253" s="149" t="s">
        <v>877</v>
      </c>
      <c r="H253" s="150">
        <v>2.99</v>
      </c>
      <c r="I253" s="151"/>
      <c r="L253" s="146"/>
      <c r="M253" s="152"/>
      <c r="T253" s="153"/>
      <c r="AT253" s="148" t="s">
        <v>191</v>
      </c>
      <c r="AU253" s="148" t="s">
        <v>82</v>
      </c>
      <c r="AV253" s="12" t="s">
        <v>82</v>
      </c>
      <c r="AW253" s="12" t="s">
        <v>29</v>
      </c>
      <c r="AX253" s="12" t="s">
        <v>80</v>
      </c>
      <c r="AY253" s="148" t="s">
        <v>181</v>
      </c>
    </row>
    <row r="254" spans="2:65" s="1" customFormat="1" ht="16.5" customHeight="1">
      <c r="B254" s="132"/>
      <c r="C254" s="133" t="s">
        <v>448</v>
      </c>
      <c r="D254" s="133" t="s">
        <v>184</v>
      </c>
      <c r="E254" s="134" t="s">
        <v>460</v>
      </c>
      <c r="F254" s="135" t="s">
        <v>461</v>
      </c>
      <c r="G254" s="136" t="s">
        <v>187</v>
      </c>
      <c r="H254" s="137">
        <v>2.99</v>
      </c>
      <c r="I254" s="138"/>
      <c r="J254" s="139">
        <f>ROUND(I254*H254,2)</f>
        <v>0</v>
      </c>
      <c r="K254" s="135" t="s">
        <v>188</v>
      </c>
      <c r="L254" s="32"/>
      <c r="M254" s="140" t="s">
        <v>1</v>
      </c>
      <c r="N254" s="141" t="s">
        <v>37</v>
      </c>
      <c r="P254" s="142">
        <f>O254*H254</f>
        <v>0</v>
      </c>
      <c r="Q254" s="142">
        <v>2.9999999999999997E-4</v>
      </c>
      <c r="R254" s="142">
        <f>Q254*H254</f>
        <v>8.9700000000000001E-4</v>
      </c>
      <c r="S254" s="142">
        <v>0</v>
      </c>
      <c r="T254" s="143">
        <f>S254*H254</f>
        <v>0</v>
      </c>
      <c r="AR254" s="144" t="s">
        <v>127</v>
      </c>
      <c r="AT254" s="144" t="s">
        <v>184</v>
      </c>
      <c r="AU254" s="144" t="s">
        <v>82</v>
      </c>
      <c r="AY254" s="17" t="s">
        <v>181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80</v>
      </c>
      <c r="BK254" s="145">
        <f>ROUND(I254*H254,2)</f>
        <v>0</v>
      </c>
      <c r="BL254" s="17" t="s">
        <v>127</v>
      </c>
      <c r="BM254" s="144" t="s">
        <v>878</v>
      </c>
    </row>
    <row r="255" spans="2:65" s="1" customFormat="1" ht="24.2" customHeight="1">
      <c r="B255" s="132"/>
      <c r="C255" s="133" t="s">
        <v>454</v>
      </c>
      <c r="D255" s="133" t="s">
        <v>184</v>
      </c>
      <c r="E255" s="134" t="s">
        <v>464</v>
      </c>
      <c r="F255" s="135" t="s">
        <v>465</v>
      </c>
      <c r="G255" s="136" t="s">
        <v>187</v>
      </c>
      <c r="H255" s="137">
        <v>2.99</v>
      </c>
      <c r="I255" s="138"/>
      <c r="J255" s="139">
        <f>ROUND(I255*H255,2)</f>
        <v>0</v>
      </c>
      <c r="K255" s="135" t="s">
        <v>188</v>
      </c>
      <c r="L255" s="32"/>
      <c r="M255" s="140" t="s">
        <v>1</v>
      </c>
      <c r="N255" s="141" t="s">
        <v>37</v>
      </c>
      <c r="P255" s="142">
        <f>O255*H255</f>
        <v>0</v>
      </c>
      <c r="Q255" s="142">
        <v>7.5799999999999999E-3</v>
      </c>
      <c r="R255" s="142">
        <f>Q255*H255</f>
        <v>2.2664200000000002E-2</v>
      </c>
      <c r="S255" s="142">
        <v>0</v>
      </c>
      <c r="T255" s="143">
        <f>S255*H255</f>
        <v>0</v>
      </c>
      <c r="AR255" s="144" t="s">
        <v>127</v>
      </c>
      <c r="AT255" s="144" t="s">
        <v>184</v>
      </c>
      <c r="AU255" s="144" t="s">
        <v>82</v>
      </c>
      <c r="AY255" s="17" t="s">
        <v>181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80</v>
      </c>
      <c r="BK255" s="145">
        <f>ROUND(I255*H255,2)</f>
        <v>0</v>
      </c>
      <c r="BL255" s="17" t="s">
        <v>127</v>
      </c>
      <c r="BM255" s="144" t="s">
        <v>879</v>
      </c>
    </row>
    <row r="256" spans="2:65" s="1" customFormat="1" ht="24.2" customHeight="1">
      <c r="B256" s="132"/>
      <c r="C256" s="133" t="s">
        <v>459</v>
      </c>
      <c r="D256" s="133" t="s">
        <v>184</v>
      </c>
      <c r="E256" s="134" t="s">
        <v>468</v>
      </c>
      <c r="F256" s="135" t="s">
        <v>469</v>
      </c>
      <c r="G256" s="136" t="s">
        <v>187</v>
      </c>
      <c r="H256" s="137">
        <v>2.99</v>
      </c>
      <c r="I256" s="138"/>
      <c r="J256" s="139">
        <f>ROUND(I256*H256,2)</f>
        <v>0</v>
      </c>
      <c r="K256" s="135" t="s">
        <v>188</v>
      </c>
      <c r="L256" s="32"/>
      <c r="M256" s="140" t="s">
        <v>1</v>
      </c>
      <c r="N256" s="141" t="s">
        <v>37</v>
      </c>
      <c r="P256" s="142">
        <f>O256*H256</f>
        <v>0</v>
      </c>
      <c r="Q256" s="142">
        <v>6.3E-3</v>
      </c>
      <c r="R256" s="142">
        <f>Q256*H256</f>
        <v>1.8837000000000003E-2</v>
      </c>
      <c r="S256" s="142">
        <v>0</v>
      </c>
      <c r="T256" s="143">
        <f>S256*H256</f>
        <v>0</v>
      </c>
      <c r="AR256" s="144" t="s">
        <v>127</v>
      </c>
      <c r="AT256" s="144" t="s">
        <v>184</v>
      </c>
      <c r="AU256" s="144" t="s">
        <v>82</v>
      </c>
      <c r="AY256" s="17" t="s">
        <v>181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80</v>
      </c>
      <c r="BK256" s="145">
        <f>ROUND(I256*H256,2)</f>
        <v>0</v>
      </c>
      <c r="BL256" s="17" t="s">
        <v>127</v>
      </c>
      <c r="BM256" s="144" t="s">
        <v>880</v>
      </c>
    </row>
    <row r="257" spans="2:65" s="1" customFormat="1" ht="24.2" customHeight="1">
      <c r="B257" s="132"/>
      <c r="C257" s="170" t="s">
        <v>463</v>
      </c>
      <c r="D257" s="170" t="s">
        <v>272</v>
      </c>
      <c r="E257" s="171" t="s">
        <v>472</v>
      </c>
      <c r="F257" s="172" t="s">
        <v>473</v>
      </c>
      <c r="G257" s="173" t="s">
        <v>187</v>
      </c>
      <c r="H257" s="174">
        <v>3.2890000000000001</v>
      </c>
      <c r="I257" s="175"/>
      <c r="J257" s="176">
        <f>ROUND(I257*H257,2)</f>
        <v>0</v>
      </c>
      <c r="K257" s="172" t="s">
        <v>188</v>
      </c>
      <c r="L257" s="177"/>
      <c r="M257" s="178" t="s">
        <v>1</v>
      </c>
      <c r="N257" s="179" t="s">
        <v>37</v>
      </c>
      <c r="P257" s="142">
        <f>O257*H257</f>
        <v>0</v>
      </c>
      <c r="Q257" s="142">
        <v>1.7999999999999999E-2</v>
      </c>
      <c r="R257" s="142">
        <f>Q257*H257</f>
        <v>5.9201999999999998E-2</v>
      </c>
      <c r="S257" s="142">
        <v>0</v>
      </c>
      <c r="T257" s="143">
        <f>S257*H257</f>
        <v>0</v>
      </c>
      <c r="AR257" s="144" t="s">
        <v>275</v>
      </c>
      <c r="AT257" s="144" t="s">
        <v>272</v>
      </c>
      <c r="AU257" s="144" t="s">
        <v>82</v>
      </c>
      <c r="AY257" s="17" t="s">
        <v>181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80</v>
      </c>
      <c r="BK257" s="145">
        <f>ROUND(I257*H257,2)</f>
        <v>0</v>
      </c>
      <c r="BL257" s="17" t="s">
        <v>127</v>
      </c>
      <c r="BM257" s="144" t="s">
        <v>881</v>
      </c>
    </row>
    <row r="258" spans="2:65" s="12" customFormat="1">
      <c r="B258" s="146"/>
      <c r="D258" s="147" t="s">
        <v>191</v>
      </c>
      <c r="F258" s="149" t="s">
        <v>882</v>
      </c>
      <c r="H258" s="150">
        <v>3.2890000000000001</v>
      </c>
      <c r="I258" s="151"/>
      <c r="L258" s="146"/>
      <c r="M258" s="152"/>
      <c r="T258" s="153"/>
      <c r="AT258" s="148" t="s">
        <v>191</v>
      </c>
      <c r="AU258" s="148" t="s">
        <v>82</v>
      </c>
      <c r="AV258" s="12" t="s">
        <v>82</v>
      </c>
      <c r="AW258" s="12" t="s">
        <v>3</v>
      </c>
      <c r="AX258" s="12" t="s">
        <v>80</v>
      </c>
      <c r="AY258" s="148" t="s">
        <v>181</v>
      </c>
    </row>
    <row r="259" spans="2:65" s="1" customFormat="1" ht="24.2" customHeight="1">
      <c r="B259" s="132"/>
      <c r="C259" s="133" t="s">
        <v>467</v>
      </c>
      <c r="D259" s="133" t="s">
        <v>184</v>
      </c>
      <c r="E259" s="134" t="s">
        <v>477</v>
      </c>
      <c r="F259" s="135" t="s">
        <v>478</v>
      </c>
      <c r="G259" s="136" t="s">
        <v>187</v>
      </c>
      <c r="H259" s="137">
        <v>2.99</v>
      </c>
      <c r="I259" s="138"/>
      <c r="J259" s="139">
        <f>ROUND(I259*H259,2)</f>
        <v>0</v>
      </c>
      <c r="K259" s="135" t="s">
        <v>188</v>
      </c>
      <c r="L259" s="32"/>
      <c r="M259" s="140" t="s">
        <v>1</v>
      </c>
      <c r="N259" s="141" t="s">
        <v>37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127</v>
      </c>
      <c r="AT259" s="144" t="s">
        <v>184</v>
      </c>
      <c r="AU259" s="144" t="s">
        <v>82</v>
      </c>
      <c r="AY259" s="17" t="s">
        <v>181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80</v>
      </c>
      <c r="BK259" s="145">
        <f>ROUND(I259*H259,2)</f>
        <v>0</v>
      </c>
      <c r="BL259" s="17" t="s">
        <v>127</v>
      </c>
      <c r="BM259" s="144" t="s">
        <v>883</v>
      </c>
    </row>
    <row r="260" spans="2:65" s="1" customFormat="1" ht="24.2" customHeight="1">
      <c r="B260" s="132"/>
      <c r="C260" s="133" t="s">
        <v>471</v>
      </c>
      <c r="D260" s="133" t="s">
        <v>184</v>
      </c>
      <c r="E260" s="134" t="s">
        <v>481</v>
      </c>
      <c r="F260" s="135" t="s">
        <v>482</v>
      </c>
      <c r="G260" s="136" t="s">
        <v>187</v>
      </c>
      <c r="H260" s="137">
        <v>2.99</v>
      </c>
      <c r="I260" s="138"/>
      <c r="J260" s="139">
        <f>ROUND(I260*H260,2)</f>
        <v>0</v>
      </c>
      <c r="K260" s="135" t="s">
        <v>188</v>
      </c>
      <c r="L260" s="32"/>
      <c r="M260" s="140" t="s">
        <v>1</v>
      </c>
      <c r="N260" s="141" t="s">
        <v>37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127</v>
      </c>
      <c r="AT260" s="144" t="s">
        <v>184</v>
      </c>
      <c r="AU260" s="144" t="s">
        <v>82</v>
      </c>
      <c r="AY260" s="17" t="s">
        <v>181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80</v>
      </c>
      <c r="BK260" s="145">
        <f>ROUND(I260*H260,2)</f>
        <v>0</v>
      </c>
      <c r="BL260" s="17" t="s">
        <v>127</v>
      </c>
      <c r="BM260" s="144" t="s">
        <v>884</v>
      </c>
    </row>
    <row r="261" spans="2:65" s="1" customFormat="1" ht="24.2" customHeight="1">
      <c r="B261" s="132"/>
      <c r="C261" s="133" t="s">
        <v>476</v>
      </c>
      <c r="D261" s="133" t="s">
        <v>184</v>
      </c>
      <c r="E261" s="134" t="s">
        <v>485</v>
      </c>
      <c r="F261" s="135" t="s">
        <v>486</v>
      </c>
      <c r="G261" s="136" t="s">
        <v>187</v>
      </c>
      <c r="H261" s="137">
        <v>2.99</v>
      </c>
      <c r="I261" s="138"/>
      <c r="J261" s="139">
        <f>ROUND(I261*H261,2)</f>
        <v>0</v>
      </c>
      <c r="K261" s="135" t="s">
        <v>188</v>
      </c>
      <c r="L261" s="32"/>
      <c r="M261" s="140" t="s">
        <v>1</v>
      </c>
      <c r="N261" s="141" t="s">
        <v>37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127</v>
      </c>
      <c r="AT261" s="144" t="s">
        <v>184</v>
      </c>
      <c r="AU261" s="144" t="s">
        <v>82</v>
      </c>
      <c r="AY261" s="17" t="s">
        <v>181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80</v>
      </c>
      <c r="BK261" s="145">
        <f>ROUND(I261*H261,2)</f>
        <v>0</v>
      </c>
      <c r="BL261" s="17" t="s">
        <v>127</v>
      </c>
      <c r="BM261" s="144" t="s">
        <v>885</v>
      </c>
    </row>
    <row r="262" spans="2:65" s="1" customFormat="1" ht="24.2" customHeight="1">
      <c r="B262" s="132"/>
      <c r="C262" s="133" t="s">
        <v>480</v>
      </c>
      <c r="D262" s="133" t="s">
        <v>184</v>
      </c>
      <c r="E262" s="134" t="s">
        <v>489</v>
      </c>
      <c r="F262" s="135" t="s">
        <v>490</v>
      </c>
      <c r="G262" s="136" t="s">
        <v>236</v>
      </c>
      <c r="H262" s="137">
        <v>0.10199999999999999</v>
      </c>
      <c r="I262" s="138"/>
      <c r="J262" s="139">
        <f>ROUND(I262*H262,2)</f>
        <v>0</v>
      </c>
      <c r="K262" s="135" t="s">
        <v>188</v>
      </c>
      <c r="L262" s="32"/>
      <c r="M262" s="140" t="s">
        <v>1</v>
      </c>
      <c r="N262" s="141" t="s">
        <v>37</v>
      </c>
      <c r="P262" s="142">
        <f>O262*H262</f>
        <v>0</v>
      </c>
      <c r="Q262" s="142">
        <v>0</v>
      </c>
      <c r="R262" s="142">
        <f>Q262*H262</f>
        <v>0</v>
      </c>
      <c r="S262" s="142">
        <v>0</v>
      </c>
      <c r="T262" s="143">
        <f>S262*H262</f>
        <v>0</v>
      </c>
      <c r="AR262" s="144" t="s">
        <v>127</v>
      </c>
      <c r="AT262" s="144" t="s">
        <v>184</v>
      </c>
      <c r="AU262" s="144" t="s">
        <v>82</v>
      </c>
      <c r="AY262" s="17" t="s">
        <v>181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7" t="s">
        <v>80</v>
      </c>
      <c r="BK262" s="145">
        <f>ROUND(I262*H262,2)</f>
        <v>0</v>
      </c>
      <c r="BL262" s="17" t="s">
        <v>127</v>
      </c>
      <c r="BM262" s="144" t="s">
        <v>886</v>
      </c>
    </row>
    <row r="263" spans="2:65" s="1" customFormat="1" ht="24.2" customHeight="1">
      <c r="B263" s="132"/>
      <c r="C263" s="133" t="s">
        <v>484</v>
      </c>
      <c r="D263" s="133" t="s">
        <v>184</v>
      </c>
      <c r="E263" s="134" t="s">
        <v>493</v>
      </c>
      <c r="F263" s="135" t="s">
        <v>494</v>
      </c>
      <c r="G263" s="136" t="s">
        <v>236</v>
      </c>
      <c r="H263" s="137">
        <v>0.10199999999999999</v>
      </c>
      <c r="I263" s="138"/>
      <c r="J263" s="139">
        <f>ROUND(I263*H263,2)</f>
        <v>0</v>
      </c>
      <c r="K263" s="135" t="s">
        <v>188</v>
      </c>
      <c r="L263" s="32"/>
      <c r="M263" s="140" t="s">
        <v>1</v>
      </c>
      <c r="N263" s="141" t="s">
        <v>37</v>
      </c>
      <c r="P263" s="142">
        <f>O263*H263</f>
        <v>0</v>
      </c>
      <c r="Q263" s="142">
        <v>0</v>
      </c>
      <c r="R263" s="142">
        <f>Q263*H263</f>
        <v>0</v>
      </c>
      <c r="S263" s="142">
        <v>0</v>
      </c>
      <c r="T263" s="143">
        <f>S263*H263</f>
        <v>0</v>
      </c>
      <c r="AR263" s="144" t="s">
        <v>127</v>
      </c>
      <c r="AT263" s="144" t="s">
        <v>184</v>
      </c>
      <c r="AU263" s="144" t="s">
        <v>82</v>
      </c>
      <c r="AY263" s="17" t="s">
        <v>181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80</v>
      </c>
      <c r="BK263" s="145">
        <f>ROUND(I263*H263,2)</f>
        <v>0</v>
      </c>
      <c r="BL263" s="17" t="s">
        <v>127</v>
      </c>
      <c r="BM263" s="144" t="s">
        <v>887</v>
      </c>
    </row>
    <row r="264" spans="2:65" s="11" customFormat="1" ht="22.9" customHeight="1">
      <c r="B264" s="120"/>
      <c r="D264" s="121" t="s">
        <v>71</v>
      </c>
      <c r="E264" s="130" t="s">
        <v>496</v>
      </c>
      <c r="F264" s="130" t="s">
        <v>497</v>
      </c>
      <c r="I264" s="123"/>
      <c r="J264" s="131">
        <f>BK264</f>
        <v>0</v>
      </c>
      <c r="L264" s="120"/>
      <c r="M264" s="125"/>
      <c r="P264" s="126">
        <f>SUM(P265:P279)</f>
        <v>0</v>
      </c>
      <c r="R264" s="126">
        <f>SUM(R265:R279)</f>
        <v>7.4750650000000016E-2</v>
      </c>
      <c r="T264" s="127">
        <f>SUM(T265:T279)</f>
        <v>6.615E-2</v>
      </c>
      <c r="AR264" s="121" t="s">
        <v>82</v>
      </c>
      <c r="AT264" s="128" t="s">
        <v>71</v>
      </c>
      <c r="AU264" s="128" t="s">
        <v>80</v>
      </c>
      <c r="AY264" s="121" t="s">
        <v>181</v>
      </c>
      <c r="BK264" s="129">
        <f>SUM(BK265:BK279)</f>
        <v>0</v>
      </c>
    </row>
    <row r="265" spans="2:65" s="1" customFormat="1" ht="16.5" customHeight="1">
      <c r="B265" s="132"/>
      <c r="C265" s="133" t="s">
        <v>488</v>
      </c>
      <c r="D265" s="133" t="s">
        <v>184</v>
      </c>
      <c r="E265" s="134" t="s">
        <v>499</v>
      </c>
      <c r="F265" s="135" t="s">
        <v>500</v>
      </c>
      <c r="G265" s="136" t="s">
        <v>187</v>
      </c>
      <c r="H265" s="137">
        <v>20.05</v>
      </c>
      <c r="I265" s="138"/>
      <c r="J265" s="139">
        <f>ROUND(I265*H265,2)</f>
        <v>0</v>
      </c>
      <c r="K265" s="135" t="s">
        <v>648</v>
      </c>
      <c r="L265" s="32"/>
      <c r="M265" s="140" t="s">
        <v>1</v>
      </c>
      <c r="N265" s="141" t="s">
        <v>37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127</v>
      </c>
      <c r="AT265" s="144" t="s">
        <v>184</v>
      </c>
      <c r="AU265" s="144" t="s">
        <v>82</v>
      </c>
      <c r="AY265" s="17" t="s">
        <v>181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80</v>
      </c>
      <c r="BK265" s="145">
        <f>ROUND(I265*H265,2)</f>
        <v>0</v>
      </c>
      <c r="BL265" s="17" t="s">
        <v>127</v>
      </c>
      <c r="BM265" s="144" t="s">
        <v>707</v>
      </c>
    </row>
    <row r="266" spans="2:65" s="12" customFormat="1">
      <c r="B266" s="146"/>
      <c r="D266" s="147" t="s">
        <v>191</v>
      </c>
      <c r="E266" s="148" t="s">
        <v>1</v>
      </c>
      <c r="F266" s="149" t="s">
        <v>780</v>
      </c>
      <c r="H266" s="150">
        <v>23.04</v>
      </c>
      <c r="I266" s="151"/>
      <c r="L266" s="146"/>
      <c r="M266" s="152"/>
      <c r="T266" s="153"/>
      <c r="AT266" s="148" t="s">
        <v>191</v>
      </c>
      <c r="AU266" s="148" t="s">
        <v>82</v>
      </c>
      <c r="AV266" s="12" t="s">
        <v>82</v>
      </c>
      <c r="AW266" s="12" t="s">
        <v>29</v>
      </c>
      <c r="AX266" s="12" t="s">
        <v>72</v>
      </c>
      <c r="AY266" s="148" t="s">
        <v>181</v>
      </c>
    </row>
    <row r="267" spans="2:65" s="12" customFormat="1">
      <c r="B267" s="146"/>
      <c r="D267" s="147" t="s">
        <v>191</v>
      </c>
      <c r="E267" s="148" t="s">
        <v>1</v>
      </c>
      <c r="F267" s="149" t="s">
        <v>888</v>
      </c>
      <c r="H267" s="150">
        <v>-2.99</v>
      </c>
      <c r="I267" s="151"/>
      <c r="L267" s="146"/>
      <c r="M267" s="152"/>
      <c r="T267" s="153"/>
      <c r="AT267" s="148" t="s">
        <v>191</v>
      </c>
      <c r="AU267" s="148" t="s">
        <v>82</v>
      </c>
      <c r="AV267" s="12" t="s">
        <v>82</v>
      </c>
      <c r="AW267" s="12" t="s">
        <v>29</v>
      </c>
      <c r="AX267" s="12" t="s">
        <v>72</v>
      </c>
      <c r="AY267" s="148" t="s">
        <v>181</v>
      </c>
    </row>
    <row r="268" spans="2:65" s="13" customFormat="1">
      <c r="B268" s="154"/>
      <c r="D268" s="147" t="s">
        <v>191</v>
      </c>
      <c r="E268" s="155" t="s">
        <v>1</v>
      </c>
      <c r="F268" s="156" t="s">
        <v>193</v>
      </c>
      <c r="H268" s="157">
        <v>20.049999999999997</v>
      </c>
      <c r="I268" s="158"/>
      <c r="L268" s="154"/>
      <c r="M268" s="159"/>
      <c r="T268" s="160"/>
      <c r="AT268" s="155" t="s">
        <v>191</v>
      </c>
      <c r="AU268" s="155" t="s">
        <v>82</v>
      </c>
      <c r="AV268" s="13" t="s">
        <v>189</v>
      </c>
      <c r="AW268" s="13" t="s">
        <v>29</v>
      </c>
      <c r="AX268" s="13" t="s">
        <v>80</v>
      </c>
      <c r="AY268" s="155" t="s">
        <v>181</v>
      </c>
    </row>
    <row r="269" spans="2:65" s="1" customFormat="1" ht="24.2" customHeight="1">
      <c r="B269" s="132"/>
      <c r="C269" s="133" t="s">
        <v>492</v>
      </c>
      <c r="D269" s="133" t="s">
        <v>184</v>
      </c>
      <c r="E269" s="134" t="s">
        <v>504</v>
      </c>
      <c r="F269" s="135" t="s">
        <v>505</v>
      </c>
      <c r="G269" s="136" t="s">
        <v>187</v>
      </c>
      <c r="H269" s="137">
        <v>20.05</v>
      </c>
      <c r="I269" s="138"/>
      <c r="J269" s="139">
        <f>ROUND(I269*H269,2)</f>
        <v>0</v>
      </c>
      <c r="K269" s="135" t="s">
        <v>648</v>
      </c>
      <c r="L269" s="32"/>
      <c r="M269" s="140" t="s">
        <v>1</v>
      </c>
      <c r="N269" s="141" t="s">
        <v>37</v>
      </c>
      <c r="P269" s="142">
        <f>O269*H269</f>
        <v>0</v>
      </c>
      <c r="Q269" s="142">
        <v>0</v>
      </c>
      <c r="R269" s="142">
        <f>Q269*H269</f>
        <v>0</v>
      </c>
      <c r="S269" s="142">
        <v>3.0000000000000001E-3</v>
      </c>
      <c r="T269" s="143">
        <f>S269*H269</f>
        <v>6.0150000000000002E-2</v>
      </c>
      <c r="AR269" s="144" t="s">
        <v>127</v>
      </c>
      <c r="AT269" s="144" t="s">
        <v>184</v>
      </c>
      <c r="AU269" s="144" t="s">
        <v>82</v>
      </c>
      <c r="AY269" s="17" t="s">
        <v>181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80</v>
      </c>
      <c r="BK269" s="145">
        <f>ROUND(I269*H269,2)</f>
        <v>0</v>
      </c>
      <c r="BL269" s="17" t="s">
        <v>127</v>
      </c>
      <c r="BM269" s="144" t="s">
        <v>708</v>
      </c>
    </row>
    <row r="270" spans="2:65" s="1" customFormat="1" ht="16.5" customHeight="1">
      <c r="B270" s="132"/>
      <c r="C270" s="133" t="s">
        <v>498</v>
      </c>
      <c r="D270" s="133" t="s">
        <v>184</v>
      </c>
      <c r="E270" s="134" t="s">
        <v>509</v>
      </c>
      <c r="F270" s="135" t="s">
        <v>510</v>
      </c>
      <c r="G270" s="136" t="s">
        <v>187</v>
      </c>
      <c r="H270" s="137">
        <v>20.05</v>
      </c>
      <c r="I270" s="138"/>
      <c r="J270" s="139">
        <f>ROUND(I270*H270,2)</f>
        <v>0</v>
      </c>
      <c r="K270" s="135" t="s">
        <v>648</v>
      </c>
      <c r="L270" s="32"/>
      <c r="M270" s="140" t="s">
        <v>1</v>
      </c>
      <c r="N270" s="141" t="s">
        <v>37</v>
      </c>
      <c r="P270" s="142">
        <f>O270*H270</f>
        <v>0</v>
      </c>
      <c r="Q270" s="142">
        <v>2.9999999999999997E-4</v>
      </c>
      <c r="R270" s="142">
        <f>Q270*H270</f>
        <v>6.0149999999999995E-3</v>
      </c>
      <c r="S270" s="142">
        <v>0</v>
      </c>
      <c r="T270" s="143">
        <f>S270*H270</f>
        <v>0</v>
      </c>
      <c r="AR270" s="144" t="s">
        <v>127</v>
      </c>
      <c r="AT270" s="144" t="s">
        <v>184</v>
      </c>
      <c r="AU270" s="144" t="s">
        <v>82</v>
      </c>
      <c r="AY270" s="17" t="s">
        <v>181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80</v>
      </c>
      <c r="BK270" s="145">
        <f>ROUND(I270*H270,2)</f>
        <v>0</v>
      </c>
      <c r="BL270" s="17" t="s">
        <v>127</v>
      </c>
      <c r="BM270" s="144" t="s">
        <v>709</v>
      </c>
    </row>
    <row r="271" spans="2:65" s="1" customFormat="1" ht="16.5" customHeight="1">
      <c r="B271" s="132"/>
      <c r="C271" s="170" t="s">
        <v>503</v>
      </c>
      <c r="D271" s="170" t="s">
        <v>272</v>
      </c>
      <c r="E271" s="171" t="s">
        <v>513</v>
      </c>
      <c r="F271" s="172" t="s">
        <v>514</v>
      </c>
      <c r="G271" s="173" t="s">
        <v>187</v>
      </c>
      <c r="H271" s="174">
        <v>22.055</v>
      </c>
      <c r="I271" s="175"/>
      <c r="J271" s="176">
        <f>ROUND(I271*H271,2)</f>
        <v>0</v>
      </c>
      <c r="K271" s="172" t="s">
        <v>648</v>
      </c>
      <c r="L271" s="177"/>
      <c r="M271" s="178" t="s">
        <v>1</v>
      </c>
      <c r="N271" s="179" t="s">
        <v>37</v>
      </c>
      <c r="P271" s="142">
        <f>O271*H271</f>
        <v>0</v>
      </c>
      <c r="Q271" s="142">
        <v>2.8300000000000001E-3</v>
      </c>
      <c r="R271" s="142">
        <f>Q271*H271</f>
        <v>6.2415650000000003E-2</v>
      </c>
      <c r="S271" s="142">
        <v>0</v>
      </c>
      <c r="T271" s="143">
        <f>S271*H271</f>
        <v>0</v>
      </c>
      <c r="AR271" s="144" t="s">
        <v>275</v>
      </c>
      <c r="AT271" s="144" t="s">
        <v>272</v>
      </c>
      <c r="AU271" s="144" t="s">
        <v>82</v>
      </c>
      <c r="AY271" s="17" t="s">
        <v>181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7" t="s">
        <v>80</v>
      </c>
      <c r="BK271" s="145">
        <f>ROUND(I271*H271,2)</f>
        <v>0</v>
      </c>
      <c r="BL271" s="17" t="s">
        <v>127</v>
      </c>
      <c r="BM271" s="144" t="s">
        <v>710</v>
      </c>
    </row>
    <row r="272" spans="2:65" s="12" customFormat="1">
      <c r="B272" s="146"/>
      <c r="D272" s="147" t="s">
        <v>191</v>
      </c>
      <c r="F272" s="149" t="s">
        <v>889</v>
      </c>
      <c r="H272" s="150">
        <v>22.055</v>
      </c>
      <c r="I272" s="151"/>
      <c r="L272" s="146"/>
      <c r="M272" s="152"/>
      <c r="T272" s="153"/>
      <c r="AT272" s="148" t="s">
        <v>191</v>
      </c>
      <c r="AU272" s="148" t="s">
        <v>82</v>
      </c>
      <c r="AV272" s="12" t="s">
        <v>82</v>
      </c>
      <c r="AW272" s="12" t="s">
        <v>3</v>
      </c>
      <c r="AX272" s="12" t="s">
        <v>80</v>
      </c>
      <c r="AY272" s="148" t="s">
        <v>181</v>
      </c>
    </row>
    <row r="273" spans="2:65" s="1" customFormat="1" ht="21.75" customHeight="1">
      <c r="B273" s="132"/>
      <c r="C273" s="133" t="s">
        <v>508</v>
      </c>
      <c r="D273" s="133" t="s">
        <v>184</v>
      </c>
      <c r="E273" s="134" t="s">
        <v>517</v>
      </c>
      <c r="F273" s="135" t="s">
        <v>518</v>
      </c>
      <c r="G273" s="136" t="s">
        <v>240</v>
      </c>
      <c r="H273" s="137">
        <v>20</v>
      </c>
      <c r="I273" s="138"/>
      <c r="J273" s="139">
        <f>ROUND(I273*H273,2)</f>
        <v>0</v>
      </c>
      <c r="K273" s="135" t="s">
        <v>648</v>
      </c>
      <c r="L273" s="32"/>
      <c r="M273" s="140" t="s">
        <v>1</v>
      </c>
      <c r="N273" s="141" t="s">
        <v>37</v>
      </c>
      <c r="P273" s="142">
        <f>O273*H273</f>
        <v>0</v>
      </c>
      <c r="Q273" s="142">
        <v>0</v>
      </c>
      <c r="R273" s="142">
        <f>Q273*H273</f>
        <v>0</v>
      </c>
      <c r="S273" s="142">
        <v>2.9999999999999997E-4</v>
      </c>
      <c r="T273" s="143">
        <f>S273*H273</f>
        <v>5.9999999999999993E-3</v>
      </c>
      <c r="AR273" s="144" t="s">
        <v>127</v>
      </c>
      <c r="AT273" s="144" t="s">
        <v>184</v>
      </c>
      <c r="AU273" s="144" t="s">
        <v>82</v>
      </c>
      <c r="AY273" s="17" t="s">
        <v>181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7" t="s">
        <v>80</v>
      </c>
      <c r="BK273" s="145">
        <f>ROUND(I273*H273,2)</f>
        <v>0</v>
      </c>
      <c r="BL273" s="17" t="s">
        <v>127</v>
      </c>
      <c r="BM273" s="144" t="s">
        <v>712</v>
      </c>
    </row>
    <row r="274" spans="2:65" s="12" customFormat="1">
      <c r="B274" s="146"/>
      <c r="D274" s="147" t="s">
        <v>191</v>
      </c>
      <c r="E274" s="148" t="s">
        <v>1</v>
      </c>
      <c r="F274" s="149" t="s">
        <v>823</v>
      </c>
      <c r="H274" s="150">
        <v>20</v>
      </c>
      <c r="I274" s="151"/>
      <c r="L274" s="146"/>
      <c r="M274" s="152"/>
      <c r="T274" s="153"/>
      <c r="AT274" s="148" t="s">
        <v>191</v>
      </c>
      <c r="AU274" s="148" t="s">
        <v>82</v>
      </c>
      <c r="AV274" s="12" t="s">
        <v>82</v>
      </c>
      <c r="AW274" s="12" t="s">
        <v>29</v>
      </c>
      <c r="AX274" s="12" t="s">
        <v>80</v>
      </c>
      <c r="AY274" s="148" t="s">
        <v>181</v>
      </c>
    </row>
    <row r="275" spans="2:65" s="1" customFormat="1" ht="16.5" customHeight="1">
      <c r="B275" s="132"/>
      <c r="C275" s="133" t="s">
        <v>512</v>
      </c>
      <c r="D275" s="133" t="s">
        <v>184</v>
      </c>
      <c r="E275" s="134" t="s">
        <v>522</v>
      </c>
      <c r="F275" s="135" t="s">
        <v>523</v>
      </c>
      <c r="G275" s="136" t="s">
        <v>240</v>
      </c>
      <c r="H275" s="137">
        <v>20</v>
      </c>
      <c r="I275" s="138"/>
      <c r="J275" s="139">
        <f>ROUND(I275*H275,2)</f>
        <v>0</v>
      </c>
      <c r="K275" s="135" t="s">
        <v>648</v>
      </c>
      <c r="L275" s="32"/>
      <c r="M275" s="140" t="s">
        <v>1</v>
      </c>
      <c r="N275" s="141" t="s">
        <v>37</v>
      </c>
      <c r="P275" s="142">
        <f>O275*H275</f>
        <v>0</v>
      </c>
      <c r="Q275" s="142">
        <v>1.0000000000000001E-5</v>
      </c>
      <c r="R275" s="142">
        <f>Q275*H275</f>
        <v>2.0000000000000001E-4</v>
      </c>
      <c r="S275" s="142">
        <v>0</v>
      </c>
      <c r="T275" s="143">
        <f>S275*H275</f>
        <v>0</v>
      </c>
      <c r="AR275" s="144" t="s">
        <v>127</v>
      </c>
      <c r="AT275" s="144" t="s">
        <v>184</v>
      </c>
      <c r="AU275" s="144" t="s">
        <v>82</v>
      </c>
      <c r="AY275" s="17" t="s">
        <v>181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7" t="s">
        <v>80</v>
      </c>
      <c r="BK275" s="145">
        <f>ROUND(I275*H275,2)</f>
        <v>0</v>
      </c>
      <c r="BL275" s="17" t="s">
        <v>127</v>
      </c>
      <c r="BM275" s="144" t="s">
        <v>714</v>
      </c>
    </row>
    <row r="276" spans="2:65" s="1" customFormat="1" ht="16.5" customHeight="1">
      <c r="B276" s="132"/>
      <c r="C276" s="170" t="s">
        <v>516</v>
      </c>
      <c r="D276" s="170" t="s">
        <v>272</v>
      </c>
      <c r="E276" s="171" t="s">
        <v>527</v>
      </c>
      <c r="F276" s="172" t="s">
        <v>528</v>
      </c>
      <c r="G276" s="173" t="s">
        <v>240</v>
      </c>
      <c r="H276" s="174">
        <v>20.399999999999999</v>
      </c>
      <c r="I276" s="175"/>
      <c r="J276" s="176">
        <f>ROUND(I276*H276,2)</f>
        <v>0</v>
      </c>
      <c r="K276" s="172" t="s">
        <v>1</v>
      </c>
      <c r="L276" s="177"/>
      <c r="M276" s="178" t="s">
        <v>1</v>
      </c>
      <c r="N276" s="179" t="s">
        <v>37</v>
      </c>
      <c r="P276" s="142">
        <f>O276*H276</f>
        <v>0</v>
      </c>
      <c r="Q276" s="142">
        <v>2.9999999999999997E-4</v>
      </c>
      <c r="R276" s="142">
        <f>Q276*H276</f>
        <v>6.1199999999999987E-3</v>
      </c>
      <c r="S276" s="142">
        <v>0</v>
      </c>
      <c r="T276" s="143">
        <f>S276*H276</f>
        <v>0</v>
      </c>
      <c r="AR276" s="144" t="s">
        <v>275</v>
      </c>
      <c r="AT276" s="144" t="s">
        <v>272</v>
      </c>
      <c r="AU276" s="144" t="s">
        <v>82</v>
      </c>
      <c r="AY276" s="17" t="s">
        <v>181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7" t="s">
        <v>80</v>
      </c>
      <c r="BK276" s="145">
        <f>ROUND(I276*H276,2)</f>
        <v>0</v>
      </c>
      <c r="BL276" s="17" t="s">
        <v>127</v>
      </c>
      <c r="BM276" s="144" t="s">
        <v>715</v>
      </c>
    </row>
    <row r="277" spans="2:65" s="12" customFormat="1">
      <c r="B277" s="146"/>
      <c r="D277" s="147" t="s">
        <v>191</v>
      </c>
      <c r="F277" s="149" t="s">
        <v>824</v>
      </c>
      <c r="H277" s="150">
        <v>20.399999999999999</v>
      </c>
      <c r="I277" s="151"/>
      <c r="L277" s="146"/>
      <c r="M277" s="152"/>
      <c r="T277" s="153"/>
      <c r="AT277" s="148" t="s">
        <v>191</v>
      </c>
      <c r="AU277" s="148" t="s">
        <v>82</v>
      </c>
      <c r="AV277" s="12" t="s">
        <v>82</v>
      </c>
      <c r="AW277" s="12" t="s">
        <v>3</v>
      </c>
      <c r="AX277" s="12" t="s">
        <v>80</v>
      </c>
      <c r="AY277" s="148" t="s">
        <v>181</v>
      </c>
    </row>
    <row r="278" spans="2:65" s="1" customFormat="1" ht="24.2" customHeight="1">
      <c r="B278" s="132"/>
      <c r="C278" s="133" t="s">
        <v>521</v>
      </c>
      <c r="D278" s="133" t="s">
        <v>184</v>
      </c>
      <c r="E278" s="134" t="s">
        <v>532</v>
      </c>
      <c r="F278" s="135" t="s">
        <v>533</v>
      </c>
      <c r="G278" s="136" t="s">
        <v>236</v>
      </c>
      <c r="H278" s="137">
        <v>7.4999999999999997E-2</v>
      </c>
      <c r="I278" s="138"/>
      <c r="J278" s="139">
        <f>ROUND(I278*H278,2)</f>
        <v>0</v>
      </c>
      <c r="K278" s="135" t="s">
        <v>648</v>
      </c>
      <c r="L278" s="32"/>
      <c r="M278" s="140" t="s">
        <v>1</v>
      </c>
      <c r="N278" s="141" t="s">
        <v>37</v>
      </c>
      <c r="P278" s="142">
        <f>O278*H278</f>
        <v>0</v>
      </c>
      <c r="Q278" s="142">
        <v>0</v>
      </c>
      <c r="R278" s="142">
        <f>Q278*H278</f>
        <v>0</v>
      </c>
      <c r="S278" s="142">
        <v>0</v>
      </c>
      <c r="T278" s="143">
        <f>S278*H278</f>
        <v>0</v>
      </c>
      <c r="AR278" s="144" t="s">
        <v>127</v>
      </c>
      <c r="AT278" s="144" t="s">
        <v>184</v>
      </c>
      <c r="AU278" s="144" t="s">
        <v>82</v>
      </c>
      <c r="AY278" s="17" t="s">
        <v>181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80</v>
      </c>
      <c r="BK278" s="145">
        <f>ROUND(I278*H278,2)</f>
        <v>0</v>
      </c>
      <c r="BL278" s="17" t="s">
        <v>127</v>
      </c>
      <c r="BM278" s="144" t="s">
        <v>717</v>
      </c>
    </row>
    <row r="279" spans="2:65" s="1" customFormat="1" ht="24.2" customHeight="1">
      <c r="B279" s="132"/>
      <c r="C279" s="133" t="s">
        <v>526</v>
      </c>
      <c r="D279" s="133" t="s">
        <v>184</v>
      </c>
      <c r="E279" s="134" t="s">
        <v>536</v>
      </c>
      <c r="F279" s="135" t="s">
        <v>537</v>
      </c>
      <c r="G279" s="136" t="s">
        <v>236</v>
      </c>
      <c r="H279" s="137">
        <v>7.4999999999999997E-2</v>
      </c>
      <c r="I279" s="138"/>
      <c r="J279" s="139">
        <f>ROUND(I279*H279,2)</f>
        <v>0</v>
      </c>
      <c r="K279" s="135" t="s">
        <v>648</v>
      </c>
      <c r="L279" s="32"/>
      <c r="M279" s="140" t="s">
        <v>1</v>
      </c>
      <c r="N279" s="141" t="s">
        <v>37</v>
      </c>
      <c r="P279" s="142">
        <f>O279*H279</f>
        <v>0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AR279" s="144" t="s">
        <v>127</v>
      </c>
      <c r="AT279" s="144" t="s">
        <v>184</v>
      </c>
      <c r="AU279" s="144" t="s">
        <v>82</v>
      </c>
      <c r="AY279" s="17" t="s">
        <v>181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80</v>
      </c>
      <c r="BK279" s="145">
        <f>ROUND(I279*H279,2)</f>
        <v>0</v>
      </c>
      <c r="BL279" s="17" t="s">
        <v>127</v>
      </c>
      <c r="BM279" s="144" t="s">
        <v>768</v>
      </c>
    </row>
    <row r="280" spans="2:65" s="11" customFormat="1" ht="22.9" customHeight="1">
      <c r="B280" s="120"/>
      <c r="D280" s="121" t="s">
        <v>71</v>
      </c>
      <c r="E280" s="130" t="s">
        <v>539</v>
      </c>
      <c r="F280" s="130" t="s">
        <v>540</v>
      </c>
      <c r="I280" s="123"/>
      <c r="J280" s="131">
        <f>BK280</f>
        <v>0</v>
      </c>
      <c r="L280" s="120"/>
      <c r="M280" s="125"/>
      <c r="P280" s="126">
        <f>SUM(P281:P299)</f>
        <v>0</v>
      </c>
      <c r="R280" s="126">
        <f>SUM(R281:R299)</f>
        <v>0.31565519999999997</v>
      </c>
      <c r="T280" s="127">
        <f>SUM(T281:T299)</f>
        <v>0</v>
      </c>
      <c r="AR280" s="121" t="s">
        <v>82</v>
      </c>
      <c r="AT280" s="128" t="s">
        <v>71</v>
      </c>
      <c r="AU280" s="128" t="s">
        <v>80</v>
      </c>
      <c r="AY280" s="121" t="s">
        <v>181</v>
      </c>
      <c r="BK280" s="129">
        <f>SUM(BK281:BK299)</f>
        <v>0</v>
      </c>
    </row>
    <row r="281" spans="2:65" s="1" customFormat="1" ht="16.5" customHeight="1">
      <c r="B281" s="132"/>
      <c r="C281" s="133" t="s">
        <v>531</v>
      </c>
      <c r="D281" s="133" t="s">
        <v>184</v>
      </c>
      <c r="E281" s="134" t="s">
        <v>542</v>
      </c>
      <c r="F281" s="135" t="s">
        <v>543</v>
      </c>
      <c r="G281" s="136" t="s">
        <v>187</v>
      </c>
      <c r="H281" s="137">
        <v>15.12</v>
      </c>
      <c r="I281" s="138"/>
      <c r="J281" s="139">
        <f>ROUND(I281*H281,2)</f>
        <v>0</v>
      </c>
      <c r="K281" s="135" t="s">
        <v>188</v>
      </c>
      <c r="L281" s="32"/>
      <c r="M281" s="140" t="s">
        <v>1</v>
      </c>
      <c r="N281" s="141" t="s">
        <v>37</v>
      </c>
      <c r="P281" s="142">
        <f>O281*H281</f>
        <v>0</v>
      </c>
      <c r="Q281" s="142">
        <v>2.9999999999999997E-4</v>
      </c>
      <c r="R281" s="142">
        <f>Q281*H281</f>
        <v>4.5359999999999992E-3</v>
      </c>
      <c r="S281" s="142">
        <v>0</v>
      </c>
      <c r="T281" s="143">
        <f>S281*H281</f>
        <v>0</v>
      </c>
      <c r="AR281" s="144" t="s">
        <v>127</v>
      </c>
      <c r="AT281" s="144" t="s">
        <v>184</v>
      </c>
      <c r="AU281" s="144" t="s">
        <v>82</v>
      </c>
      <c r="AY281" s="17" t="s">
        <v>181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7" t="s">
        <v>80</v>
      </c>
      <c r="BK281" s="145">
        <f>ROUND(I281*H281,2)</f>
        <v>0</v>
      </c>
      <c r="BL281" s="17" t="s">
        <v>127</v>
      </c>
      <c r="BM281" s="144" t="s">
        <v>890</v>
      </c>
    </row>
    <row r="282" spans="2:65" s="12" customFormat="1">
      <c r="B282" s="146"/>
      <c r="D282" s="147" t="s">
        <v>191</v>
      </c>
      <c r="E282" s="148" t="s">
        <v>1</v>
      </c>
      <c r="F282" s="149" t="s">
        <v>891</v>
      </c>
      <c r="H282" s="150">
        <v>15.12</v>
      </c>
      <c r="I282" s="151"/>
      <c r="L282" s="146"/>
      <c r="M282" s="152"/>
      <c r="T282" s="153"/>
      <c r="AT282" s="148" t="s">
        <v>191</v>
      </c>
      <c r="AU282" s="148" t="s">
        <v>82</v>
      </c>
      <c r="AV282" s="12" t="s">
        <v>82</v>
      </c>
      <c r="AW282" s="12" t="s">
        <v>29</v>
      </c>
      <c r="AX282" s="12" t="s">
        <v>80</v>
      </c>
      <c r="AY282" s="148" t="s">
        <v>181</v>
      </c>
    </row>
    <row r="283" spans="2:65" s="1" customFormat="1" ht="16.5" customHeight="1">
      <c r="B283" s="132"/>
      <c r="C283" s="133" t="s">
        <v>535</v>
      </c>
      <c r="D283" s="133" t="s">
        <v>184</v>
      </c>
      <c r="E283" s="134" t="s">
        <v>547</v>
      </c>
      <c r="F283" s="135" t="s">
        <v>548</v>
      </c>
      <c r="G283" s="136" t="s">
        <v>187</v>
      </c>
      <c r="H283" s="137">
        <v>4.2</v>
      </c>
      <c r="I283" s="138"/>
      <c r="J283" s="139">
        <f>ROUND(I283*H283,2)</f>
        <v>0</v>
      </c>
      <c r="K283" s="135" t="s">
        <v>188</v>
      </c>
      <c r="L283" s="32"/>
      <c r="M283" s="140" t="s">
        <v>1</v>
      </c>
      <c r="N283" s="141" t="s">
        <v>37</v>
      </c>
      <c r="P283" s="142">
        <f>O283*H283</f>
        <v>0</v>
      </c>
      <c r="Q283" s="142">
        <v>4.4999999999999997E-3</v>
      </c>
      <c r="R283" s="142">
        <f>Q283*H283</f>
        <v>1.89E-2</v>
      </c>
      <c r="S283" s="142">
        <v>0</v>
      </c>
      <c r="T283" s="143">
        <f>S283*H283</f>
        <v>0</v>
      </c>
      <c r="AR283" s="144" t="s">
        <v>127</v>
      </c>
      <c r="AT283" s="144" t="s">
        <v>184</v>
      </c>
      <c r="AU283" s="144" t="s">
        <v>82</v>
      </c>
      <c r="AY283" s="17" t="s">
        <v>181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80</v>
      </c>
      <c r="BK283" s="145">
        <f>ROUND(I283*H283,2)</f>
        <v>0</v>
      </c>
      <c r="BL283" s="17" t="s">
        <v>127</v>
      </c>
      <c r="BM283" s="144" t="s">
        <v>892</v>
      </c>
    </row>
    <row r="284" spans="2:65" s="14" customFormat="1">
      <c r="B284" s="164"/>
      <c r="D284" s="147" t="s">
        <v>191</v>
      </c>
      <c r="E284" s="165" t="s">
        <v>1</v>
      </c>
      <c r="F284" s="166" t="s">
        <v>550</v>
      </c>
      <c r="H284" s="165" t="s">
        <v>1</v>
      </c>
      <c r="I284" s="167"/>
      <c r="L284" s="164"/>
      <c r="M284" s="168"/>
      <c r="T284" s="169"/>
      <c r="AT284" s="165" t="s">
        <v>191</v>
      </c>
      <c r="AU284" s="165" t="s">
        <v>82</v>
      </c>
      <c r="AV284" s="14" t="s">
        <v>80</v>
      </c>
      <c r="AW284" s="14" t="s">
        <v>29</v>
      </c>
      <c r="AX284" s="14" t="s">
        <v>72</v>
      </c>
      <c r="AY284" s="165" t="s">
        <v>181</v>
      </c>
    </row>
    <row r="285" spans="2:65" s="12" customFormat="1">
      <c r="B285" s="146"/>
      <c r="D285" s="147" t="s">
        <v>191</v>
      </c>
      <c r="E285" s="148" t="s">
        <v>1</v>
      </c>
      <c r="F285" s="149" t="s">
        <v>551</v>
      </c>
      <c r="H285" s="150">
        <v>4.2</v>
      </c>
      <c r="I285" s="151"/>
      <c r="L285" s="146"/>
      <c r="M285" s="152"/>
      <c r="T285" s="153"/>
      <c r="AT285" s="148" t="s">
        <v>191</v>
      </c>
      <c r="AU285" s="148" t="s">
        <v>82</v>
      </c>
      <c r="AV285" s="12" t="s">
        <v>82</v>
      </c>
      <c r="AW285" s="12" t="s">
        <v>29</v>
      </c>
      <c r="AX285" s="12" t="s">
        <v>80</v>
      </c>
      <c r="AY285" s="148" t="s">
        <v>181</v>
      </c>
    </row>
    <row r="286" spans="2:65" s="1" customFormat="1" ht="33" customHeight="1">
      <c r="B286" s="132"/>
      <c r="C286" s="133" t="s">
        <v>541</v>
      </c>
      <c r="D286" s="133" t="s">
        <v>184</v>
      </c>
      <c r="E286" s="134" t="s">
        <v>553</v>
      </c>
      <c r="F286" s="135" t="s">
        <v>554</v>
      </c>
      <c r="G286" s="136" t="s">
        <v>187</v>
      </c>
      <c r="H286" s="137">
        <v>15.12</v>
      </c>
      <c r="I286" s="138"/>
      <c r="J286" s="139">
        <f>ROUND(I286*H286,2)</f>
        <v>0</v>
      </c>
      <c r="K286" s="135" t="s">
        <v>188</v>
      </c>
      <c r="L286" s="32"/>
      <c r="M286" s="140" t="s">
        <v>1</v>
      </c>
      <c r="N286" s="141" t="s">
        <v>37</v>
      </c>
      <c r="P286" s="142">
        <f>O286*H286</f>
        <v>0</v>
      </c>
      <c r="Q286" s="142">
        <v>5.1999999999999998E-3</v>
      </c>
      <c r="R286" s="142">
        <f>Q286*H286</f>
        <v>7.8623999999999986E-2</v>
      </c>
      <c r="S286" s="142">
        <v>0</v>
      </c>
      <c r="T286" s="143">
        <f>S286*H286</f>
        <v>0</v>
      </c>
      <c r="AR286" s="144" t="s">
        <v>127</v>
      </c>
      <c r="AT286" s="144" t="s">
        <v>184</v>
      </c>
      <c r="AU286" s="144" t="s">
        <v>82</v>
      </c>
      <c r="AY286" s="17" t="s">
        <v>181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7" t="s">
        <v>80</v>
      </c>
      <c r="BK286" s="145">
        <f>ROUND(I286*H286,2)</f>
        <v>0</v>
      </c>
      <c r="BL286" s="17" t="s">
        <v>127</v>
      </c>
      <c r="BM286" s="144" t="s">
        <v>893</v>
      </c>
    </row>
    <row r="287" spans="2:65" s="1" customFormat="1" ht="16.5" customHeight="1">
      <c r="B287" s="132"/>
      <c r="C287" s="170" t="s">
        <v>546</v>
      </c>
      <c r="D287" s="170" t="s">
        <v>272</v>
      </c>
      <c r="E287" s="171" t="s">
        <v>557</v>
      </c>
      <c r="F287" s="172" t="s">
        <v>558</v>
      </c>
      <c r="G287" s="173" t="s">
        <v>187</v>
      </c>
      <c r="H287" s="174">
        <v>16.632000000000001</v>
      </c>
      <c r="I287" s="175"/>
      <c r="J287" s="176">
        <f>ROUND(I287*H287,2)</f>
        <v>0</v>
      </c>
      <c r="K287" s="172" t="s">
        <v>188</v>
      </c>
      <c r="L287" s="177"/>
      <c r="M287" s="178" t="s">
        <v>1</v>
      </c>
      <c r="N287" s="179" t="s">
        <v>37</v>
      </c>
      <c r="P287" s="142">
        <f>O287*H287</f>
        <v>0</v>
      </c>
      <c r="Q287" s="142">
        <v>1.26E-2</v>
      </c>
      <c r="R287" s="142">
        <f>Q287*H287</f>
        <v>0.20956320000000003</v>
      </c>
      <c r="S287" s="142">
        <v>0</v>
      </c>
      <c r="T287" s="143">
        <f>S287*H287</f>
        <v>0</v>
      </c>
      <c r="AR287" s="144" t="s">
        <v>275</v>
      </c>
      <c r="AT287" s="144" t="s">
        <v>272</v>
      </c>
      <c r="AU287" s="144" t="s">
        <v>82</v>
      </c>
      <c r="AY287" s="17" t="s">
        <v>181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7" t="s">
        <v>80</v>
      </c>
      <c r="BK287" s="145">
        <f>ROUND(I287*H287,2)</f>
        <v>0</v>
      </c>
      <c r="BL287" s="17" t="s">
        <v>127</v>
      </c>
      <c r="BM287" s="144" t="s">
        <v>894</v>
      </c>
    </row>
    <row r="288" spans="2:65" s="12" customFormat="1">
      <c r="B288" s="146"/>
      <c r="D288" s="147" t="s">
        <v>191</v>
      </c>
      <c r="F288" s="149" t="s">
        <v>895</v>
      </c>
      <c r="H288" s="150">
        <v>16.632000000000001</v>
      </c>
      <c r="I288" s="151"/>
      <c r="L288" s="146"/>
      <c r="M288" s="152"/>
      <c r="T288" s="153"/>
      <c r="AT288" s="148" t="s">
        <v>191</v>
      </c>
      <c r="AU288" s="148" t="s">
        <v>82</v>
      </c>
      <c r="AV288" s="12" t="s">
        <v>82</v>
      </c>
      <c r="AW288" s="12" t="s">
        <v>3</v>
      </c>
      <c r="AX288" s="12" t="s">
        <v>80</v>
      </c>
      <c r="AY288" s="148" t="s">
        <v>181</v>
      </c>
    </row>
    <row r="289" spans="2:65" s="1" customFormat="1" ht="24.2" customHeight="1">
      <c r="B289" s="132"/>
      <c r="C289" s="133" t="s">
        <v>552</v>
      </c>
      <c r="D289" s="133" t="s">
        <v>184</v>
      </c>
      <c r="E289" s="134" t="s">
        <v>562</v>
      </c>
      <c r="F289" s="135" t="s">
        <v>563</v>
      </c>
      <c r="G289" s="136" t="s">
        <v>187</v>
      </c>
      <c r="H289" s="137">
        <v>15.12</v>
      </c>
      <c r="I289" s="138"/>
      <c r="J289" s="139">
        <f>ROUND(I289*H289,2)</f>
        <v>0</v>
      </c>
      <c r="K289" s="135" t="s">
        <v>188</v>
      </c>
      <c r="L289" s="32"/>
      <c r="M289" s="140" t="s">
        <v>1</v>
      </c>
      <c r="N289" s="141" t="s">
        <v>37</v>
      </c>
      <c r="P289" s="142">
        <f>O289*H289</f>
        <v>0</v>
      </c>
      <c r="Q289" s="142">
        <v>0</v>
      </c>
      <c r="R289" s="142">
        <f>Q289*H289</f>
        <v>0</v>
      </c>
      <c r="S289" s="142">
        <v>0</v>
      </c>
      <c r="T289" s="143">
        <f>S289*H289</f>
        <v>0</v>
      </c>
      <c r="AR289" s="144" t="s">
        <v>127</v>
      </c>
      <c r="AT289" s="144" t="s">
        <v>184</v>
      </c>
      <c r="AU289" s="144" t="s">
        <v>82</v>
      </c>
      <c r="AY289" s="17" t="s">
        <v>181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80</v>
      </c>
      <c r="BK289" s="145">
        <f>ROUND(I289*H289,2)</f>
        <v>0</v>
      </c>
      <c r="BL289" s="17" t="s">
        <v>127</v>
      </c>
      <c r="BM289" s="144" t="s">
        <v>896</v>
      </c>
    </row>
    <row r="290" spans="2:65" s="1" customFormat="1" ht="24.2" customHeight="1">
      <c r="B290" s="132"/>
      <c r="C290" s="133" t="s">
        <v>556</v>
      </c>
      <c r="D290" s="133" t="s">
        <v>184</v>
      </c>
      <c r="E290" s="134" t="s">
        <v>566</v>
      </c>
      <c r="F290" s="135" t="s">
        <v>567</v>
      </c>
      <c r="G290" s="136" t="s">
        <v>187</v>
      </c>
      <c r="H290" s="137">
        <v>15.12</v>
      </c>
      <c r="I290" s="138"/>
      <c r="J290" s="139">
        <f>ROUND(I290*H290,2)</f>
        <v>0</v>
      </c>
      <c r="K290" s="135" t="s">
        <v>188</v>
      </c>
      <c r="L290" s="32"/>
      <c r="M290" s="140" t="s">
        <v>1</v>
      </c>
      <c r="N290" s="141" t="s">
        <v>37</v>
      </c>
      <c r="P290" s="142">
        <f>O290*H290</f>
        <v>0</v>
      </c>
      <c r="Q290" s="142">
        <v>0</v>
      </c>
      <c r="R290" s="142">
        <f>Q290*H290</f>
        <v>0</v>
      </c>
      <c r="S290" s="142">
        <v>0</v>
      </c>
      <c r="T290" s="143">
        <f>S290*H290</f>
        <v>0</v>
      </c>
      <c r="AR290" s="144" t="s">
        <v>127</v>
      </c>
      <c r="AT290" s="144" t="s">
        <v>184</v>
      </c>
      <c r="AU290" s="144" t="s">
        <v>82</v>
      </c>
      <c r="AY290" s="17" t="s">
        <v>181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80</v>
      </c>
      <c r="BK290" s="145">
        <f>ROUND(I290*H290,2)</f>
        <v>0</v>
      </c>
      <c r="BL290" s="17" t="s">
        <v>127</v>
      </c>
      <c r="BM290" s="144" t="s">
        <v>897</v>
      </c>
    </row>
    <row r="291" spans="2:65" s="1" customFormat="1" ht="24.2" customHeight="1">
      <c r="B291" s="132"/>
      <c r="C291" s="133" t="s">
        <v>561</v>
      </c>
      <c r="D291" s="133" t="s">
        <v>184</v>
      </c>
      <c r="E291" s="134" t="s">
        <v>570</v>
      </c>
      <c r="F291" s="135" t="s">
        <v>571</v>
      </c>
      <c r="G291" s="136" t="s">
        <v>187</v>
      </c>
      <c r="H291" s="137">
        <v>15.12</v>
      </c>
      <c r="I291" s="138"/>
      <c r="J291" s="139">
        <f>ROUND(I291*H291,2)</f>
        <v>0</v>
      </c>
      <c r="K291" s="135" t="s">
        <v>188</v>
      </c>
      <c r="L291" s="32"/>
      <c r="M291" s="140" t="s">
        <v>1</v>
      </c>
      <c r="N291" s="141" t="s">
        <v>37</v>
      </c>
      <c r="P291" s="142">
        <f>O291*H291</f>
        <v>0</v>
      </c>
      <c r="Q291" s="142">
        <v>0</v>
      </c>
      <c r="R291" s="142">
        <f>Q291*H291</f>
        <v>0</v>
      </c>
      <c r="S291" s="142">
        <v>0</v>
      </c>
      <c r="T291" s="143">
        <f>S291*H291</f>
        <v>0</v>
      </c>
      <c r="AR291" s="144" t="s">
        <v>127</v>
      </c>
      <c r="AT291" s="144" t="s">
        <v>184</v>
      </c>
      <c r="AU291" s="144" t="s">
        <v>82</v>
      </c>
      <c r="AY291" s="17" t="s">
        <v>181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80</v>
      </c>
      <c r="BK291" s="145">
        <f>ROUND(I291*H291,2)</f>
        <v>0</v>
      </c>
      <c r="BL291" s="17" t="s">
        <v>127</v>
      </c>
      <c r="BM291" s="144" t="s">
        <v>898</v>
      </c>
    </row>
    <row r="292" spans="2:65" s="1" customFormat="1" ht="24.2" customHeight="1">
      <c r="B292" s="132"/>
      <c r="C292" s="133" t="s">
        <v>565</v>
      </c>
      <c r="D292" s="133" t="s">
        <v>184</v>
      </c>
      <c r="E292" s="134" t="s">
        <v>574</v>
      </c>
      <c r="F292" s="135" t="s">
        <v>575</v>
      </c>
      <c r="G292" s="136" t="s">
        <v>240</v>
      </c>
      <c r="H292" s="137">
        <v>7.2</v>
      </c>
      <c r="I292" s="138"/>
      <c r="J292" s="139">
        <f>ROUND(I292*H292,2)</f>
        <v>0</v>
      </c>
      <c r="K292" s="135" t="s">
        <v>188</v>
      </c>
      <c r="L292" s="32"/>
      <c r="M292" s="140" t="s">
        <v>1</v>
      </c>
      <c r="N292" s="141" t="s">
        <v>37</v>
      </c>
      <c r="P292" s="142">
        <f>O292*H292</f>
        <v>0</v>
      </c>
      <c r="Q292" s="142">
        <v>5.0000000000000001E-4</v>
      </c>
      <c r="R292" s="142">
        <f>Q292*H292</f>
        <v>3.6000000000000003E-3</v>
      </c>
      <c r="S292" s="142">
        <v>0</v>
      </c>
      <c r="T292" s="143">
        <f>S292*H292</f>
        <v>0</v>
      </c>
      <c r="AR292" s="144" t="s">
        <v>127</v>
      </c>
      <c r="AT292" s="144" t="s">
        <v>184</v>
      </c>
      <c r="AU292" s="144" t="s">
        <v>82</v>
      </c>
      <c r="AY292" s="17" t="s">
        <v>181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7" t="s">
        <v>80</v>
      </c>
      <c r="BK292" s="145">
        <f>ROUND(I292*H292,2)</f>
        <v>0</v>
      </c>
      <c r="BL292" s="17" t="s">
        <v>127</v>
      </c>
      <c r="BM292" s="144" t="s">
        <v>899</v>
      </c>
    </row>
    <row r="293" spans="2:65" s="12" customFormat="1">
      <c r="B293" s="146"/>
      <c r="D293" s="147" t="s">
        <v>191</v>
      </c>
      <c r="E293" s="148" t="s">
        <v>1</v>
      </c>
      <c r="F293" s="149" t="s">
        <v>900</v>
      </c>
      <c r="H293" s="150">
        <v>7.2</v>
      </c>
      <c r="I293" s="151"/>
      <c r="L293" s="146"/>
      <c r="M293" s="152"/>
      <c r="T293" s="153"/>
      <c r="AT293" s="148" t="s">
        <v>191</v>
      </c>
      <c r="AU293" s="148" t="s">
        <v>82</v>
      </c>
      <c r="AV293" s="12" t="s">
        <v>82</v>
      </c>
      <c r="AW293" s="12" t="s">
        <v>29</v>
      </c>
      <c r="AX293" s="12" t="s">
        <v>80</v>
      </c>
      <c r="AY293" s="148" t="s">
        <v>181</v>
      </c>
    </row>
    <row r="294" spans="2:65" s="1" customFormat="1" ht="16.5" customHeight="1">
      <c r="B294" s="132"/>
      <c r="C294" s="133" t="s">
        <v>569</v>
      </c>
      <c r="D294" s="133" t="s">
        <v>184</v>
      </c>
      <c r="E294" s="134" t="s">
        <v>579</v>
      </c>
      <c r="F294" s="135" t="s">
        <v>580</v>
      </c>
      <c r="G294" s="136" t="s">
        <v>240</v>
      </c>
      <c r="H294" s="137">
        <v>14.4</v>
      </c>
      <c r="I294" s="138"/>
      <c r="J294" s="139">
        <f>ROUND(I294*H294,2)</f>
        <v>0</v>
      </c>
      <c r="K294" s="135" t="s">
        <v>188</v>
      </c>
      <c r="L294" s="32"/>
      <c r="M294" s="140" t="s">
        <v>1</v>
      </c>
      <c r="N294" s="141" t="s">
        <v>37</v>
      </c>
      <c r="P294" s="142">
        <f>O294*H294</f>
        <v>0</v>
      </c>
      <c r="Q294" s="142">
        <v>3.0000000000000001E-5</v>
      </c>
      <c r="R294" s="142">
        <f>Q294*H294</f>
        <v>4.3200000000000004E-4</v>
      </c>
      <c r="S294" s="142">
        <v>0</v>
      </c>
      <c r="T294" s="143">
        <f>S294*H294</f>
        <v>0</v>
      </c>
      <c r="AR294" s="144" t="s">
        <v>127</v>
      </c>
      <c r="AT294" s="144" t="s">
        <v>184</v>
      </c>
      <c r="AU294" s="144" t="s">
        <v>82</v>
      </c>
      <c r="AY294" s="17" t="s">
        <v>181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80</v>
      </c>
      <c r="BK294" s="145">
        <f>ROUND(I294*H294,2)</f>
        <v>0</v>
      </c>
      <c r="BL294" s="17" t="s">
        <v>127</v>
      </c>
      <c r="BM294" s="144" t="s">
        <v>901</v>
      </c>
    </row>
    <row r="295" spans="2:65" s="12" customFormat="1">
      <c r="B295" s="146"/>
      <c r="D295" s="147" t="s">
        <v>191</v>
      </c>
      <c r="E295" s="148" t="s">
        <v>1</v>
      </c>
      <c r="F295" s="149" t="s">
        <v>902</v>
      </c>
      <c r="H295" s="150">
        <v>14.4</v>
      </c>
      <c r="I295" s="151"/>
      <c r="L295" s="146"/>
      <c r="M295" s="152"/>
      <c r="T295" s="153"/>
      <c r="AT295" s="148" t="s">
        <v>191</v>
      </c>
      <c r="AU295" s="148" t="s">
        <v>82</v>
      </c>
      <c r="AV295" s="12" t="s">
        <v>82</v>
      </c>
      <c r="AW295" s="12" t="s">
        <v>29</v>
      </c>
      <c r="AX295" s="12" t="s">
        <v>80</v>
      </c>
      <c r="AY295" s="148" t="s">
        <v>181</v>
      </c>
    </row>
    <row r="296" spans="2:65" s="1" customFormat="1" ht="21.75" customHeight="1">
      <c r="B296" s="132"/>
      <c r="C296" s="133" t="s">
        <v>573</v>
      </c>
      <c r="D296" s="133" t="s">
        <v>184</v>
      </c>
      <c r="E296" s="134" t="s">
        <v>584</v>
      </c>
      <c r="F296" s="135" t="s">
        <v>585</v>
      </c>
      <c r="G296" s="136" t="s">
        <v>356</v>
      </c>
      <c r="H296" s="137">
        <v>6</v>
      </c>
      <c r="I296" s="138"/>
      <c r="J296" s="139">
        <f>ROUND(I296*H296,2)</f>
        <v>0</v>
      </c>
      <c r="K296" s="135" t="s">
        <v>188</v>
      </c>
      <c r="L296" s="32"/>
      <c r="M296" s="140" t="s">
        <v>1</v>
      </c>
      <c r="N296" s="141" t="s">
        <v>37</v>
      </c>
      <c r="P296" s="142">
        <f>O296*H296</f>
        <v>0</v>
      </c>
      <c r="Q296" s="142">
        <v>0</v>
      </c>
      <c r="R296" s="142">
        <f>Q296*H296</f>
        <v>0</v>
      </c>
      <c r="S296" s="142">
        <v>0</v>
      </c>
      <c r="T296" s="143">
        <f>S296*H296</f>
        <v>0</v>
      </c>
      <c r="AR296" s="144" t="s">
        <v>127</v>
      </c>
      <c r="AT296" s="144" t="s">
        <v>184</v>
      </c>
      <c r="AU296" s="144" t="s">
        <v>82</v>
      </c>
      <c r="AY296" s="17" t="s">
        <v>181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7" t="s">
        <v>80</v>
      </c>
      <c r="BK296" s="145">
        <f>ROUND(I296*H296,2)</f>
        <v>0</v>
      </c>
      <c r="BL296" s="17" t="s">
        <v>127</v>
      </c>
      <c r="BM296" s="144" t="s">
        <v>903</v>
      </c>
    </row>
    <row r="297" spans="2:65" s="1" customFormat="1" ht="16.5" customHeight="1">
      <c r="B297" s="132"/>
      <c r="C297" s="133" t="s">
        <v>578</v>
      </c>
      <c r="D297" s="133" t="s">
        <v>184</v>
      </c>
      <c r="E297" s="134" t="s">
        <v>588</v>
      </c>
      <c r="F297" s="135" t="s">
        <v>589</v>
      </c>
      <c r="G297" s="136" t="s">
        <v>356</v>
      </c>
      <c r="H297" s="137">
        <v>1</v>
      </c>
      <c r="I297" s="138"/>
      <c r="J297" s="139">
        <f>ROUND(I297*H297,2)</f>
        <v>0</v>
      </c>
      <c r="K297" s="135" t="s">
        <v>188</v>
      </c>
      <c r="L297" s="32"/>
      <c r="M297" s="140" t="s">
        <v>1</v>
      </c>
      <c r="N297" s="141" t="s">
        <v>37</v>
      </c>
      <c r="P297" s="142">
        <f>O297*H297</f>
        <v>0</v>
      </c>
      <c r="Q297" s="142">
        <v>0</v>
      </c>
      <c r="R297" s="142">
        <f>Q297*H297</f>
        <v>0</v>
      </c>
      <c r="S297" s="142">
        <v>0</v>
      </c>
      <c r="T297" s="143">
        <f>S297*H297</f>
        <v>0</v>
      </c>
      <c r="AR297" s="144" t="s">
        <v>127</v>
      </c>
      <c r="AT297" s="144" t="s">
        <v>184</v>
      </c>
      <c r="AU297" s="144" t="s">
        <v>82</v>
      </c>
      <c r="AY297" s="17" t="s">
        <v>181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80</v>
      </c>
      <c r="BK297" s="145">
        <f>ROUND(I297*H297,2)</f>
        <v>0</v>
      </c>
      <c r="BL297" s="17" t="s">
        <v>127</v>
      </c>
      <c r="BM297" s="144" t="s">
        <v>904</v>
      </c>
    </row>
    <row r="298" spans="2:65" s="1" customFormat="1" ht="24.2" customHeight="1">
      <c r="B298" s="132"/>
      <c r="C298" s="133" t="s">
        <v>583</v>
      </c>
      <c r="D298" s="133" t="s">
        <v>184</v>
      </c>
      <c r="E298" s="134" t="s">
        <v>592</v>
      </c>
      <c r="F298" s="135" t="s">
        <v>593</v>
      </c>
      <c r="G298" s="136" t="s">
        <v>236</v>
      </c>
      <c r="H298" s="137">
        <v>0.316</v>
      </c>
      <c r="I298" s="138"/>
      <c r="J298" s="139">
        <f>ROUND(I298*H298,2)</f>
        <v>0</v>
      </c>
      <c r="K298" s="135" t="s">
        <v>188</v>
      </c>
      <c r="L298" s="32"/>
      <c r="M298" s="140" t="s">
        <v>1</v>
      </c>
      <c r="N298" s="141" t="s">
        <v>37</v>
      </c>
      <c r="P298" s="142">
        <f>O298*H298</f>
        <v>0</v>
      </c>
      <c r="Q298" s="142">
        <v>0</v>
      </c>
      <c r="R298" s="142">
        <f>Q298*H298</f>
        <v>0</v>
      </c>
      <c r="S298" s="142">
        <v>0</v>
      </c>
      <c r="T298" s="143">
        <f>S298*H298</f>
        <v>0</v>
      </c>
      <c r="AR298" s="144" t="s">
        <v>127</v>
      </c>
      <c r="AT298" s="144" t="s">
        <v>184</v>
      </c>
      <c r="AU298" s="144" t="s">
        <v>82</v>
      </c>
      <c r="AY298" s="17" t="s">
        <v>181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7" t="s">
        <v>80</v>
      </c>
      <c r="BK298" s="145">
        <f>ROUND(I298*H298,2)</f>
        <v>0</v>
      </c>
      <c r="BL298" s="17" t="s">
        <v>127</v>
      </c>
      <c r="BM298" s="144" t="s">
        <v>905</v>
      </c>
    </row>
    <row r="299" spans="2:65" s="1" customFormat="1" ht="24.2" customHeight="1">
      <c r="B299" s="132"/>
      <c r="C299" s="133" t="s">
        <v>587</v>
      </c>
      <c r="D299" s="133" t="s">
        <v>184</v>
      </c>
      <c r="E299" s="134" t="s">
        <v>596</v>
      </c>
      <c r="F299" s="135" t="s">
        <v>597</v>
      </c>
      <c r="G299" s="136" t="s">
        <v>236</v>
      </c>
      <c r="H299" s="137">
        <v>0.316</v>
      </c>
      <c r="I299" s="138"/>
      <c r="J299" s="139">
        <f>ROUND(I299*H299,2)</f>
        <v>0</v>
      </c>
      <c r="K299" s="135" t="s">
        <v>188</v>
      </c>
      <c r="L299" s="32"/>
      <c r="M299" s="140" t="s">
        <v>1</v>
      </c>
      <c r="N299" s="141" t="s">
        <v>37</v>
      </c>
      <c r="P299" s="142">
        <f>O299*H299</f>
        <v>0</v>
      </c>
      <c r="Q299" s="142">
        <v>0</v>
      </c>
      <c r="R299" s="142">
        <f>Q299*H299</f>
        <v>0</v>
      </c>
      <c r="S299" s="142">
        <v>0</v>
      </c>
      <c r="T299" s="143">
        <f>S299*H299</f>
        <v>0</v>
      </c>
      <c r="AR299" s="144" t="s">
        <v>127</v>
      </c>
      <c r="AT299" s="144" t="s">
        <v>184</v>
      </c>
      <c r="AU299" s="144" t="s">
        <v>82</v>
      </c>
      <c r="AY299" s="17" t="s">
        <v>181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7" t="s">
        <v>80</v>
      </c>
      <c r="BK299" s="145">
        <f>ROUND(I299*H299,2)</f>
        <v>0</v>
      </c>
      <c r="BL299" s="17" t="s">
        <v>127</v>
      </c>
      <c r="BM299" s="144" t="s">
        <v>906</v>
      </c>
    </row>
    <row r="300" spans="2:65" s="11" customFormat="1" ht="22.9" customHeight="1">
      <c r="B300" s="120"/>
      <c r="D300" s="121" t="s">
        <v>71</v>
      </c>
      <c r="E300" s="130" t="s">
        <v>599</v>
      </c>
      <c r="F300" s="130" t="s">
        <v>600</v>
      </c>
      <c r="I300" s="123"/>
      <c r="J300" s="131">
        <f>BK300</f>
        <v>0</v>
      </c>
      <c r="L300" s="120"/>
      <c r="M300" s="125"/>
      <c r="P300" s="126">
        <f>SUM(P301:P302)</f>
        <v>0</v>
      </c>
      <c r="R300" s="126">
        <f>SUM(R301:R302)</f>
        <v>5.94E-3</v>
      </c>
      <c r="T300" s="127">
        <f>SUM(T301:T302)</f>
        <v>0</v>
      </c>
      <c r="AR300" s="121" t="s">
        <v>82</v>
      </c>
      <c r="AT300" s="128" t="s">
        <v>71</v>
      </c>
      <c r="AU300" s="128" t="s">
        <v>80</v>
      </c>
      <c r="AY300" s="121" t="s">
        <v>181</v>
      </c>
      <c r="BK300" s="129">
        <f>SUM(BK301:BK302)</f>
        <v>0</v>
      </c>
    </row>
    <row r="301" spans="2:65" s="1" customFormat="1" ht="24.2" customHeight="1">
      <c r="B301" s="132"/>
      <c r="C301" s="133" t="s">
        <v>591</v>
      </c>
      <c r="D301" s="133" t="s">
        <v>184</v>
      </c>
      <c r="E301" s="134" t="s">
        <v>602</v>
      </c>
      <c r="F301" s="135" t="s">
        <v>603</v>
      </c>
      <c r="G301" s="136" t="s">
        <v>187</v>
      </c>
      <c r="H301" s="137">
        <v>27</v>
      </c>
      <c r="I301" s="138"/>
      <c r="J301" s="139">
        <f>ROUND(I301*H301,2)</f>
        <v>0</v>
      </c>
      <c r="K301" s="135" t="s">
        <v>188</v>
      </c>
      <c r="L301" s="32"/>
      <c r="M301" s="140" t="s">
        <v>1</v>
      </c>
      <c r="N301" s="141" t="s">
        <v>37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127</v>
      </c>
      <c r="AT301" s="144" t="s">
        <v>184</v>
      </c>
      <c r="AU301" s="144" t="s">
        <v>82</v>
      </c>
      <c r="AY301" s="17" t="s">
        <v>181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80</v>
      </c>
      <c r="BK301" s="145">
        <f>ROUND(I301*H301,2)</f>
        <v>0</v>
      </c>
      <c r="BL301" s="17" t="s">
        <v>127</v>
      </c>
      <c r="BM301" s="144" t="s">
        <v>907</v>
      </c>
    </row>
    <row r="302" spans="2:65" s="1" customFormat="1" ht="24.2" customHeight="1">
      <c r="B302" s="132"/>
      <c r="C302" s="133" t="s">
        <v>595</v>
      </c>
      <c r="D302" s="133" t="s">
        <v>184</v>
      </c>
      <c r="E302" s="134" t="s">
        <v>606</v>
      </c>
      <c r="F302" s="135" t="s">
        <v>607</v>
      </c>
      <c r="G302" s="136" t="s">
        <v>187</v>
      </c>
      <c r="H302" s="137">
        <v>27</v>
      </c>
      <c r="I302" s="138"/>
      <c r="J302" s="139">
        <f>ROUND(I302*H302,2)</f>
        <v>0</v>
      </c>
      <c r="K302" s="135" t="s">
        <v>188</v>
      </c>
      <c r="L302" s="32"/>
      <c r="M302" s="140" t="s">
        <v>1</v>
      </c>
      <c r="N302" s="141" t="s">
        <v>37</v>
      </c>
      <c r="P302" s="142">
        <f>O302*H302</f>
        <v>0</v>
      </c>
      <c r="Q302" s="142">
        <v>2.2000000000000001E-4</v>
      </c>
      <c r="R302" s="142">
        <f>Q302*H302</f>
        <v>5.94E-3</v>
      </c>
      <c r="S302" s="142">
        <v>0</v>
      </c>
      <c r="T302" s="143">
        <f>S302*H302</f>
        <v>0</v>
      </c>
      <c r="AR302" s="144" t="s">
        <v>127</v>
      </c>
      <c r="AT302" s="144" t="s">
        <v>184</v>
      </c>
      <c r="AU302" s="144" t="s">
        <v>82</v>
      </c>
      <c r="AY302" s="17" t="s">
        <v>181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7" t="s">
        <v>80</v>
      </c>
      <c r="BK302" s="145">
        <f>ROUND(I302*H302,2)</f>
        <v>0</v>
      </c>
      <c r="BL302" s="17" t="s">
        <v>127</v>
      </c>
      <c r="BM302" s="144" t="s">
        <v>908</v>
      </c>
    </row>
    <row r="303" spans="2:65" s="11" customFormat="1" ht="22.9" customHeight="1">
      <c r="B303" s="120"/>
      <c r="D303" s="121" t="s">
        <v>71</v>
      </c>
      <c r="E303" s="130" t="s">
        <v>609</v>
      </c>
      <c r="F303" s="130" t="s">
        <v>610</v>
      </c>
      <c r="I303" s="123"/>
      <c r="J303" s="131">
        <f>BK303</f>
        <v>0</v>
      </c>
      <c r="L303" s="120"/>
      <c r="M303" s="125"/>
      <c r="P303" s="126">
        <f>SUM(P304:P316)</f>
        <v>0</v>
      </c>
      <c r="R303" s="126">
        <f>SUM(R304:R316)</f>
        <v>4.4888199999999996E-2</v>
      </c>
      <c r="T303" s="127">
        <f>SUM(T304:T316)</f>
        <v>5.5920000000000006E-3</v>
      </c>
      <c r="AR303" s="121" t="s">
        <v>82</v>
      </c>
      <c r="AT303" s="128" t="s">
        <v>71</v>
      </c>
      <c r="AU303" s="128" t="s">
        <v>80</v>
      </c>
      <c r="AY303" s="121" t="s">
        <v>181</v>
      </c>
      <c r="BK303" s="129">
        <f>SUM(BK304:BK316)</f>
        <v>0</v>
      </c>
    </row>
    <row r="304" spans="2:65" s="1" customFormat="1" ht="24.2" customHeight="1">
      <c r="B304" s="132"/>
      <c r="C304" s="133" t="s">
        <v>601</v>
      </c>
      <c r="D304" s="133" t="s">
        <v>184</v>
      </c>
      <c r="E304" s="134" t="s">
        <v>612</v>
      </c>
      <c r="F304" s="135" t="s">
        <v>613</v>
      </c>
      <c r="G304" s="136" t="s">
        <v>187</v>
      </c>
      <c r="H304" s="137">
        <v>46.6</v>
      </c>
      <c r="I304" s="138"/>
      <c r="J304" s="139">
        <f>ROUND(I304*H304,2)</f>
        <v>0</v>
      </c>
      <c r="K304" s="135" t="s">
        <v>648</v>
      </c>
      <c r="L304" s="32"/>
      <c r="M304" s="140" t="s">
        <v>1</v>
      </c>
      <c r="N304" s="141" t="s">
        <v>37</v>
      </c>
      <c r="P304" s="142">
        <f>O304*H304</f>
        <v>0</v>
      </c>
      <c r="Q304" s="142">
        <v>0</v>
      </c>
      <c r="R304" s="142">
        <f>Q304*H304</f>
        <v>0</v>
      </c>
      <c r="S304" s="142">
        <v>0</v>
      </c>
      <c r="T304" s="143">
        <f>S304*H304</f>
        <v>0</v>
      </c>
      <c r="AR304" s="144" t="s">
        <v>127</v>
      </c>
      <c r="AT304" s="144" t="s">
        <v>184</v>
      </c>
      <c r="AU304" s="144" t="s">
        <v>82</v>
      </c>
      <c r="AY304" s="17" t="s">
        <v>181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7" t="s">
        <v>80</v>
      </c>
      <c r="BK304" s="145">
        <f>ROUND(I304*H304,2)</f>
        <v>0</v>
      </c>
      <c r="BL304" s="17" t="s">
        <v>127</v>
      </c>
      <c r="BM304" s="144" t="s">
        <v>721</v>
      </c>
    </row>
    <row r="305" spans="2:65" s="1" customFormat="1" ht="24.2" customHeight="1">
      <c r="B305" s="132"/>
      <c r="C305" s="133" t="s">
        <v>605</v>
      </c>
      <c r="D305" s="133" t="s">
        <v>184</v>
      </c>
      <c r="E305" s="134" t="s">
        <v>619</v>
      </c>
      <c r="F305" s="135" t="s">
        <v>620</v>
      </c>
      <c r="G305" s="136" t="s">
        <v>187</v>
      </c>
      <c r="H305" s="137">
        <v>46.6</v>
      </c>
      <c r="I305" s="138"/>
      <c r="J305" s="139">
        <f>ROUND(I305*H305,2)</f>
        <v>0</v>
      </c>
      <c r="K305" s="135" t="s">
        <v>648</v>
      </c>
      <c r="L305" s="32"/>
      <c r="M305" s="140" t="s">
        <v>1</v>
      </c>
      <c r="N305" s="141" t="s">
        <v>37</v>
      </c>
      <c r="P305" s="142">
        <f>O305*H305</f>
        <v>0</v>
      </c>
      <c r="Q305" s="142">
        <v>1.0000000000000001E-5</v>
      </c>
      <c r="R305" s="142">
        <f>Q305*H305</f>
        <v>4.6600000000000005E-4</v>
      </c>
      <c r="S305" s="142">
        <v>1.2E-4</v>
      </c>
      <c r="T305" s="143">
        <f>S305*H305</f>
        <v>5.5920000000000006E-3</v>
      </c>
      <c r="AR305" s="144" t="s">
        <v>127</v>
      </c>
      <c r="AT305" s="144" t="s">
        <v>184</v>
      </c>
      <c r="AU305" s="144" t="s">
        <v>82</v>
      </c>
      <c r="AY305" s="17" t="s">
        <v>181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7" t="s">
        <v>80</v>
      </c>
      <c r="BK305" s="145">
        <f>ROUND(I305*H305,2)</f>
        <v>0</v>
      </c>
      <c r="BL305" s="17" t="s">
        <v>127</v>
      </c>
      <c r="BM305" s="144" t="s">
        <v>722</v>
      </c>
    </row>
    <row r="306" spans="2:65" s="1" customFormat="1" ht="24.2" customHeight="1">
      <c r="B306" s="132"/>
      <c r="C306" s="133" t="s">
        <v>611</v>
      </c>
      <c r="D306" s="133" t="s">
        <v>184</v>
      </c>
      <c r="E306" s="134" t="s">
        <v>623</v>
      </c>
      <c r="F306" s="135" t="s">
        <v>624</v>
      </c>
      <c r="G306" s="136" t="s">
        <v>187</v>
      </c>
      <c r="H306" s="137">
        <v>96.57</v>
      </c>
      <c r="I306" s="138"/>
      <c r="J306" s="139">
        <f>ROUND(I306*H306,2)</f>
        <v>0</v>
      </c>
      <c r="K306" s="135" t="s">
        <v>648</v>
      </c>
      <c r="L306" s="32"/>
      <c r="M306" s="140" t="s">
        <v>1</v>
      </c>
      <c r="N306" s="141" t="s">
        <v>37</v>
      </c>
      <c r="P306" s="142">
        <f>O306*H306</f>
        <v>0</v>
      </c>
      <c r="Q306" s="142">
        <v>2.0000000000000001E-4</v>
      </c>
      <c r="R306" s="142">
        <f>Q306*H306</f>
        <v>1.9313999999999998E-2</v>
      </c>
      <c r="S306" s="142">
        <v>0</v>
      </c>
      <c r="T306" s="143">
        <f>S306*H306</f>
        <v>0</v>
      </c>
      <c r="AR306" s="144" t="s">
        <v>127</v>
      </c>
      <c r="AT306" s="144" t="s">
        <v>184</v>
      </c>
      <c r="AU306" s="144" t="s">
        <v>82</v>
      </c>
      <c r="AY306" s="17" t="s">
        <v>181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7" t="s">
        <v>80</v>
      </c>
      <c r="BK306" s="145">
        <f>ROUND(I306*H306,2)</f>
        <v>0</v>
      </c>
      <c r="BL306" s="17" t="s">
        <v>127</v>
      </c>
      <c r="BM306" s="144" t="s">
        <v>723</v>
      </c>
    </row>
    <row r="307" spans="2:65" s="14" customFormat="1">
      <c r="B307" s="164"/>
      <c r="D307" s="147" t="s">
        <v>191</v>
      </c>
      <c r="E307" s="165" t="s">
        <v>1</v>
      </c>
      <c r="F307" s="166" t="s">
        <v>724</v>
      </c>
      <c r="H307" s="165" t="s">
        <v>1</v>
      </c>
      <c r="I307" s="167"/>
      <c r="L307" s="164"/>
      <c r="M307" s="168"/>
      <c r="T307" s="169"/>
      <c r="AT307" s="165" t="s">
        <v>191</v>
      </c>
      <c r="AU307" s="165" t="s">
        <v>82</v>
      </c>
      <c r="AV307" s="14" t="s">
        <v>80</v>
      </c>
      <c r="AW307" s="14" t="s">
        <v>29</v>
      </c>
      <c r="AX307" s="14" t="s">
        <v>72</v>
      </c>
      <c r="AY307" s="165" t="s">
        <v>181</v>
      </c>
    </row>
    <row r="308" spans="2:65" s="12" customFormat="1">
      <c r="B308" s="146"/>
      <c r="D308" s="147" t="s">
        <v>191</v>
      </c>
      <c r="E308" s="148" t="s">
        <v>1</v>
      </c>
      <c r="F308" s="149" t="s">
        <v>779</v>
      </c>
      <c r="H308" s="150">
        <v>46.6</v>
      </c>
      <c r="I308" s="151"/>
      <c r="L308" s="146"/>
      <c r="M308" s="152"/>
      <c r="T308" s="153"/>
      <c r="AT308" s="148" t="s">
        <v>191</v>
      </c>
      <c r="AU308" s="148" t="s">
        <v>82</v>
      </c>
      <c r="AV308" s="12" t="s">
        <v>82</v>
      </c>
      <c r="AW308" s="12" t="s">
        <v>29</v>
      </c>
      <c r="AX308" s="12" t="s">
        <v>72</v>
      </c>
      <c r="AY308" s="148" t="s">
        <v>181</v>
      </c>
    </row>
    <row r="309" spans="2:65" s="14" customFormat="1">
      <c r="B309" s="164"/>
      <c r="D309" s="147" t="s">
        <v>191</v>
      </c>
      <c r="E309" s="165" t="s">
        <v>1</v>
      </c>
      <c r="F309" s="166" t="s">
        <v>771</v>
      </c>
      <c r="H309" s="165" t="s">
        <v>1</v>
      </c>
      <c r="I309" s="167"/>
      <c r="L309" s="164"/>
      <c r="M309" s="168"/>
      <c r="T309" s="169"/>
      <c r="AT309" s="165" t="s">
        <v>191</v>
      </c>
      <c r="AU309" s="165" t="s">
        <v>82</v>
      </c>
      <c r="AV309" s="14" t="s">
        <v>80</v>
      </c>
      <c r="AW309" s="14" t="s">
        <v>29</v>
      </c>
      <c r="AX309" s="14" t="s">
        <v>72</v>
      </c>
      <c r="AY309" s="165" t="s">
        <v>181</v>
      </c>
    </row>
    <row r="310" spans="2:65" s="12" customFormat="1">
      <c r="B310" s="146"/>
      <c r="D310" s="147" t="s">
        <v>191</v>
      </c>
      <c r="E310" s="148" t="s">
        <v>1</v>
      </c>
      <c r="F310" s="149" t="s">
        <v>845</v>
      </c>
      <c r="H310" s="150">
        <v>26.64</v>
      </c>
      <c r="I310" s="151"/>
      <c r="L310" s="146"/>
      <c r="M310" s="152"/>
      <c r="T310" s="153"/>
      <c r="AT310" s="148" t="s">
        <v>191</v>
      </c>
      <c r="AU310" s="148" t="s">
        <v>82</v>
      </c>
      <c r="AV310" s="12" t="s">
        <v>82</v>
      </c>
      <c r="AW310" s="12" t="s">
        <v>29</v>
      </c>
      <c r="AX310" s="12" t="s">
        <v>72</v>
      </c>
      <c r="AY310" s="148" t="s">
        <v>181</v>
      </c>
    </row>
    <row r="311" spans="2:65" s="14" customFormat="1">
      <c r="B311" s="164"/>
      <c r="D311" s="147" t="s">
        <v>191</v>
      </c>
      <c r="E311" s="165" t="s">
        <v>1</v>
      </c>
      <c r="F311" s="166" t="s">
        <v>726</v>
      </c>
      <c r="H311" s="165" t="s">
        <v>1</v>
      </c>
      <c r="I311" s="167"/>
      <c r="L311" s="164"/>
      <c r="M311" s="168"/>
      <c r="T311" s="169"/>
      <c r="AT311" s="165" t="s">
        <v>191</v>
      </c>
      <c r="AU311" s="165" t="s">
        <v>82</v>
      </c>
      <c r="AV311" s="14" t="s">
        <v>80</v>
      </c>
      <c r="AW311" s="14" t="s">
        <v>29</v>
      </c>
      <c r="AX311" s="14" t="s">
        <v>72</v>
      </c>
      <c r="AY311" s="165" t="s">
        <v>181</v>
      </c>
    </row>
    <row r="312" spans="2:65" s="12" customFormat="1">
      <c r="B312" s="146"/>
      <c r="D312" s="147" t="s">
        <v>191</v>
      </c>
      <c r="E312" s="148" t="s">
        <v>1</v>
      </c>
      <c r="F312" s="149" t="s">
        <v>727</v>
      </c>
      <c r="H312" s="150">
        <v>3.2</v>
      </c>
      <c r="I312" s="151"/>
      <c r="L312" s="146"/>
      <c r="M312" s="152"/>
      <c r="T312" s="153"/>
      <c r="AT312" s="148" t="s">
        <v>191</v>
      </c>
      <c r="AU312" s="148" t="s">
        <v>82</v>
      </c>
      <c r="AV312" s="12" t="s">
        <v>82</v>
      </c>
      <c r="AW312" s="12" t="s">
        <v>29</v>
      </c>
      <c r="AX312" s="12" t="s">
        <v>72</v>
      </c>
      <c r="AY312" s="148" t="s">
        <v>181</v>
      </c>
    </row>
    <row r="313" spans="2:65" s="14" customFormat="1">
      <c r="B313" s="164"/>
      <c r="D313" s="147" t="s">
        <v>191</v>
      </c>
      <c r="E313" s="165" t="s">
        <v>1</v>
      </c>
      <c r="F313" s="166" t="s">
        <v>909</v>
      </c>
      <c r="H313" s="165" t="s">
        <v>1</v>
      </c>
      <c r="I313" s="167"/>
      <c r="L313" s="164"/>
      <c r="M313" s="168"/>
      <c r="T313" s="169"/>
      <c r="AT313" s="165" t="s">
        <v>191</v>
      </c>
      <c r="AU313" s="165" t="s">
        <v>82</v>
      </c>
      <c r="AV313" s="14" t="s">
        <v>80</v>
      </c>
      <c r="AW313" s="14" t="s">
        <v>29</v>
      </c>
      <c r="AX313" s="14" t="s">
        <v>72</v>
      </c>
      <c r="AY313" s="165" t="s">
        <v>181</v>
      </c>
    </row>
    <row r="314" spans="2:65" s="12" customFormat="1">
      <c r="B314" s="146"/>
      <c r="D314" s="147" t="s">
        <v>191</v>
      </c>
      <c r="E314" s="148" t="s">
        <v>1</v>
      </c>
      <c r="F314" s="149" t="s">
        <v>910</v>
      </c>
      <c r="H314" s="150">
        <v>20.13</v>
      </c>
      <c r="I314" s="151"/>
      <c r="L314" s="146"/>
      <c r="M314" s="152"/>
      <c r="T314" s="153"/>
      <c r="AT314" s="148" t="s">
        <v>191</v>
      </c>
      <c r="AU314" s="148" t="s">
        <v>82</v>
      </c>
      <c r="AV314" s="12" t="s">
        <v>82</v>
      </c>
      <c r="AW314" s="12" t="s">
        <v>29</v>
      </c>
      <c r="AX314" s="12" t="s">
        <v>72</v>
      </c>
      <c r="AY314" s="148" t="s">
        <v>181</v>
      </c>
    </row>
    <row r="315" spans="2:65" s="13" customFormat="1">
      <c r="B315" s="154"/>
      <c r="D315" s="147" t="s">
        <v>191</v>
      </c>
      <c r="E315" s="155" t="s">
        <v>1</v>
      </c>
      <c r="F315" s="156" t="s">
        <v>193</v>
      </c>
      <c r="H315" s="157">
        <v>96.570000000000007</v>
      </c>
      <c r="I315" s="158"/>
      <c r="L315" s="154"/>
      <c r="M315" s="159"/>
      <c r="T315" s="160"/>
      <c r="AT315" s="155" t="s">
        <v>191</v>
      </c>
      <c r="AU315" s="155" t="s">
        <v>82</v>
      </c>
      <c r="AV315" s="13" t="s">
        <v>189</v>
      </c>
      <c r="AW315" s="13" t="s">
        <v>29</v>
      </c>
      <c r="AX315" s="13" t="s">
        <v>80</v>
      </c>
      <c r="AY315" s="155" t="s">
        <v>181</v>
      </c>
    </row>
    <row r="316" spans="2:65" s="1" customFormat="1" ht="33" customHeight="1">
      <c r="B316" s="132"/>
      <c r="C316" s="133" t="s">
        <v>618</v>
      </c>
      <c r="D316" s="133" t="s">
        <v>184</v>
      </c>
      <c r="E316" s="134" t="s">
        <v>627</v>
      </c>
      <c r="F316" s="135" t="s">
        <v>628</v>
      </c>
      <c r="G316" s="136" t="s">
        <v>187</v>
      </c>
      <c r="H316" s="137">
        <v>96.57</v>
      </c>
      <c r="I316" s="138"/>
      <c r="J316" s="139">
        <f>ROUND(I316*H316,2)</f>
        <v>0</v>
      </c>
      <c r="K316" s="135" t="s">
        <v>648</v>
      </c>
      <c r="L316" s="32"/>
      <c r="M316" s="180" t="s">
        <v>1</v>
      </c>
      <c r="N316" s="181" t="s">
        <v>37</v>
      </c>
      <c r="O316" s="182"/>
      <c r="P316" s="183">
        <f>O316*H316</f>
        <v>0</v>
      </c>
      <c r="Q316" s="183">
        <v>2.5999999999999998E-4</v>
      </c>
      <c r="R316" s="183">
        <f>Q316*H316</f>
        <v>2.5108199999999997E-2</v>
      </c>
      <c r="S316" s="183">
        <v>0</v>
      </c>
      <c r="T316" s="184">
        <f>S316*H316</f>
        <v>0</v>
      </c>
      <c r="AR316" s="144" t="s">
        <v>127</v>
      </c>
      <c r="AT316" s="144" t="s">
        <v>184</v>
      </c>
      <c r="AU316" s="144" t="s">
        <v>82</v>
      </c>
      <c r="AY316" s="17" t="s">
        <v>181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7" t="s">
        <v>80</v>
      </c>
      <c r="BK316" s="145">
        <f>ROUND(I316*H316,2)</f>
        <v>0</v>
      </c>
      <c r="BL316" s="17" t="s">
        <v>127</v>
      </c>
      <c r="BM316" s="144" t="s">
        <v>728</v>
      </c>
    </row>
    <row r="317" spans="2:65" s="1" customFormat="1" ht="6.95" customHeight="1">
      <c r="B317" s="44"/>
      <c r="C317" s="45"/>
      <c r="D317" s="45"/>
      <c r="E317" s="45"/>
      <c r="F317" s="45"/>
      <c r="G317" s="45"/>
      <c r="H317" s="45"/>
      <c r="I317" s="45"/>
      <c r="J317" s="45"/>
      <c r="K317" s="45"/>
      <c r="L317" s="32"/>
    </row>
  </sheetData>
  <autoFilter ref="C137:K316" xr:uid="{00000000-0009-0000-0000-000005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2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911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ROUND((SUM(BE138:BE320)),  2)</f>
        <v>0</v>
      </c>
      <c r="I33" s="92">
        <v>0.21</v>
      </c>
      <c r="J33" s="91">
        <f>ROUND(((SUM(BE138:BE320))*I33),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ROUND((SUM(BF138:BF320)),  2)</f>
        <v>0</v>
      </c>
      <c r="I34" s="92">
        <v>0.15</v>
      </c>
      <c r="J34" s="91">
        <f>ROUND(((SUM(BF138:BF320))*I34),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ROUND((SUM(BG138:BG320)),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ROUND((SUM(BH138:BH320)),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ROUND((SUM(BI138:BI320)),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05 - m.č. 401-404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J138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J139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J140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J160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J174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J183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J185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J186</f>
        <v>0</v>
      </c>
      <c r="L103" s="108"/>
    </row>
    <row r="104" spans="2:12" s="9" customFormat="1" ht="19.899999999999999" customHeight="1">
      <c r="B104" s="108"/>
      <c r="D104" s="109" t="s">
        <v>151</v>
      </c>
      <c r="E104" s="110"/>
      <c r="F104" s="110"/>
      <c r="G104" s="110"/>
      <c r="H104" s="110"/>
      <c r="I104" s="110"/>
      <c r="J104" s="111">
        <f>J195</f>
        <v>0</v>
      </c>
      <c r="L104" s="108"/>
    </row>
    <row r="105" spans="2:12" s="9" customFormat="1" ht="19.899999999999999" customHeight="1">
      <c r="B105" s="108"/>
      <c r="D105" s="109" t="s">
        <v>152</v>
      </c>
      <c r="E105" s="110"/>
      <c r="F105" s="110"/>
      <c r="G105" s="110"/>
      <c r="H105" s="110"/>
      <c r="I105" s="110"/>
      <c r="J105" s="111">
        <f>J198</f>
        <v>0</v>
      </c>
      <c r="L105" s="108"/>
    </row>
    <row r="106" spans="2:12" s="9" customFormat="1" ht="19.899999999999999" customHeight="1">
      <c r="B106" s="108"/>
      <c r="D106" s="109" t="s">
        <v>153</v>
      </c>
      <c r="E106" s="110"/>
      <c r="F106" s="110"/>
      <c r="G106" s="110"/>
      <c r="H106" s="110"/>
      <c r="I106" s="110"/>
      <c r="J106" s="111">
        <f>J202</f>
        <v>0</v>
      </c>
      <c r="L106" s="108"/>
    </row>
    <row r="107" spans="2:12" s="9" customFormat="1" ht="19.899999999999999" customHeight="1">
      <c r="B107" s="108"/>
      <c r="D107" s="109" t="s">
        <v>154</v>
      </c>
      <c r="E107" s="110"/>
      <c r="F107" s="110"/>
      <c r="G107" s="110"/>
      <c r="H107" s="110"/>
      <c r="I107" s="110"/>
      <c r="J107" s="111">
        <f>J206</f>
        <v>0</v>
      </c>
      <c r="L107" s="108"/>
    </row>
    <row r="108" spans="2:12" s="9" customFormat="1" ht="19.899999999999999" customHeight="1">
      <c r="B108" s="108"/>
      <c r="D108" s="109" t="s">
        <v>155</v>
      </c>
      <c r="E108" s="110"/>
      <c r="F108" s="110"/>
      <c r="G108" s="110"/>
      <c r="H108" s="110"/>
      <c r="I108" s="110"/>
      <c r="J108" s="111">
        <f>J209</f>
        <v>0</v>
      </c>
      <c r="L108" s="108"/>
    </row>
    <row r="109" spans="2:12" s="9" customFormat="1" ht="19.899999999999999" customHeight="1">
      <c r="B109" s="108"/>
      <c r="D109" s="109" t="s">
        <v>156</v>
      </c>
      <c r="E109" s="110"/>
      <c r="F109" s="110"/>
      <c r="G109" s="110"/>
      <c r="H109" s="110"/>
      <c r="I109" s="110"/>
      <c r="J109" s="111">
        <f>J211</f>
        <v>0</v>
      </c>
      <c r="L109" s="108"/>
    </row>
    <row r="110" spans="2:12" s="9" customFormat="1" ht="19.899999999999999" customHeight="1">
      <c r="B110" s="108"/>
      <c r="D110" s="109" t="s">
        <v>157</v>
      </c>
      <c r="E110" s="110"/>
      <c r="F110" s="110"/>
      <c r="G110" s="110"/>
      <c r="H110" s="110"/>
      <c r="I110" s="110"/>
      <c r="J110" s="111">
        <f>J215</f>
        <v>0</v>
      </c>
      <c r="L110" s="108"/>
    </row>
    <row r="111" spans="2:12" s="9" customFormat="1" ht="19.899999999999999" customHeight="1">
      <c r="B111" s="108"/>
      <c r="D111" s="109" t="s">
        <v>158</v>
      </c>
      <c r="E111" s="110"/>
      <c r="F111" s="110"/>
      <c r="G111" s="110"/>
      <c r="H111" s="110"/>
      <c r="I111" s="110"/>
      <c r="J111" s="111">
        <f>J234</f>
        <v>0</v>
      </c>
      <c r="L111" s="108"/>
    </row>
    <row r="112" spans="2:12" s="9" customFormat="1" ht="19.899999999999999" customHeight="1">
      <c r="B112" s="108"/>
      <c r="D112" s="109" t="s">
        <v>159</v>
      </c>
      <c r="E112" s="110"/>
      <c r="F112" s="110"/>
      <c r="G112" s="110"/>
      <c r="H112" s="110"/>
      <c r="I112" s="110"/>
      <c r="J112" s="111">
        <f>J240</f>
        <v>0</v>
      </c>
      <c r="L112" s="108"/>
    </row>
    <row r="113" spans="2:12" s="9" customFormat="1" ht="19.899999999999999" customHeight="1">
      <c r="B113" s="108"/>
      <c r="D113" s="109" t="s">
        <v>160</v>
      </c>
      <c r="E113" s="110"/>
      <c r="F113" s="110"/>
      <c r="G113" s="110"/>
      <c r="H113" s="110"/>
      <c r="I113" s="110"/>
      <c r="J113" s="111">
        <f>J245</f>
        <v>0</v>
      </c>
      <c r="L113" s="108"/>
    </row>
    <row r="114" spans="2:12" s="9" customFormat="1" ht="19.899999999999999" customHeight="1">
      <c r="B114" s="108"/>
      <c r="D114" s="109" t="s">
        <v>161</v>
      </c>
      <c r="E114" s="110"/>
      <c r="F114" s="110"/>
      <c r="G114" s="110"/>
      <c r="H114" s="110"/>
      <c r="I114" s="110"/>
      <c r="J114" s="111">
        <f>J255</f>
        <v>0</v>
      </c>
      <c r="L114" s="108"/>
    </row>
    <row r="115" spans="2:12" s="9" customFormat="1" ht="19.899999999999999" customHeight="1">
      <c r="B115" s="108"/>
      <c r="D115" s="109" t="s">
        <v>162</v>
      </c>
      <c r="E115" s="110"/>
      <c r="F115" s="110"/>
      <c r="G115" s="110"/>
      <c r="H115" s="110"/>
      <c r="I115" s="110"/>
      <c r="J115" s="111">
        <f>J268</f>
        <v>0</v>
      </c>
      <c r="L115" s="108"/>
    </row>
    <row r="116" spans="2:12" s="9" customFormat="1" ht="19.899999999999999" customHeight="1">
      <c r="B116" s="108"/>
      <c r="D116" s="109" t="s">
        <v>163</v>
      </c>
      <c r="E116" s="110"/>
      <c r="F116" s="110"/>
      <c r="G116" s="110"/>
      <c r="H116" s="110"/>
      <c r="I116" s="110"/>
      <c r="J116" s="111">
        <f>J284</f>
        <v>0</v>
      </c>
      <c r="L116" s="108"/>
    </row>
    <row r="117" spans="2:12" s="9" customFormat="1" ht="19.899999999999999" customHeight="1">
      <c r="B117" s="108"/>
      <c r="D117" s="109" t="s">
        <v>164</v>
      </c>
      <c r="E117" s="110"/>
      <c r="F117" s="110"/>
      <c r="G117" s="110"/>
      <c r="H117" s="110"/>
      <c r="I117" s="110"/>
      <c r="J117" s="111">
        <f>J304</f>
        <v>0</v>
      </c>
      <c r="L117" s="108"/>
    </row>
    <row r="118" spans="2:12" s="9" customFormat="1" ht="19.899999999999999" customHeight="1">
      <c r="B118" s="108"/>
      <c r="D118" s="109" t="s">
        <v>165</v>
      </c>
      <c r="E118" s="110"/>
      <c r="F118" s="110"/>
      <c r="G118" s="110"/>
      <c r="H118" s="110"/>
      <c r="I118" s="110"/>
      <c r="J118" s="111">
        <f>J307</f>
        <v>0</v>
      </c>
      <c r="L118" s="108"/>
    </row>
    <row r="119" spans="2:12" s="1" customFormat="1" ht="21.75" customHeight="1">
      <c r="B119" s="32"/>
      <c r="L119" s="32"/>
    </row>
    <row r="120" spans="2:12" s="1" customFormat="1" ht="6.95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2"/>
    </row>
    <row r="124" spans="2:12" s="1" customFormat="1" ht="6.95" customHeight="1"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2"/>
    </row>
    <row r="125" spans="2:12" s="1" customFormat="1" ht="24.95" customHeight="1">
      <c r="B125" s="32"/>
      <c r="C125" s="21" t="s">
        <v>166</v>
      </c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16</v>
      </c>
      <c r="L127" s="32"/>
    </row>
    <row r="128" spans="2:12" s="1" customFormat="1" ht="16.5" customHeight="1">
      <c r="B128" s="32"/>
      <c r="E128" s="235" t="str">
        <f>E7</f>
        <v>Rekonstrukce ubytovacího zázemí pavilon A</v>
      </c>
      <c r="F128" s="236"/>
      <c r="G128" s="236"/>
      <c r="H128" s="236"/>
      <c r="L128" s="32"/>
    </row>
    <row r="129" spans="2:65" s="1" customFormat="1" ht="12" customHeight="1">
      <c r="B129" s="32"/>
      <c r="C129" s="27" t="s">
        <v>137</v>
      </c>
      <c r="L129" s="32"/>
    </row>
    <row r="130" spans="2:65" s="1" customFormat="1" ht="16.5" customHeight="1">
      <c r="B130" s="32"/>
      <c r="E130" s="198" t="str">
        <f>E9</f>
        <v>05 - m.č. 401-404</v>
      </c>
      <c r="F130" s="234"/>
      <c r="G130" s="234"/>
      <c r="H130" s="234"/>
      <c r="L130" s="32"/>
    </row>
    <row r="131" spans="2:65" s="1" customFormat="1" ht="6.95" customHeight="1">
      <c r="B131" s="32"/>
      <c r="L131" s="32"/>
    </row>
    <row r="132" spans="2:65" s="1" customFormat="1" ht="12" customHeight="1">
      <c r="B132" s="32"/>
      <c r="C132" s="27" t="s">
        <v>20</v>
      </c>
      <c r="F132" s="25" t="str">
        <f>F12</f>
        <v xml:space="preserve"> </v>
      </c>
      <c r="I132" s="27" t="s">
        <v>22</v>
      </c>
      <c r="J132" s="52">
        <f>IF(J12="","",J12)</f>
        <v>0</v>
      </c>
      <c r="L132" s="32"/>
    </row>
    <row r="133" spans="2:65" s="1" customFormat="1" ht="6.95" customHeight="1">
      <c r="B133" s="32"/>
      <c r="L133" s="32"/>
    </row>
    <row r="134" spans="2:65" s="1" customFormat="1" ht="15.2" customHeight="1">
      <c r="B134" s="32"/>
      <c r="C134" s="27" t="s">
        <v>23</v>
      </c>
      <c r="F134" s="25" t="str">
        <f>E15</f>
        <v xml:space="preserve"> </v>
      </c>
      <c r="I134" s="27" t="s">
        <v>28</v>
      </c>
      <c r="J134" s="30" t="str">
        <f>E21</f>
        <v xml:space="preserve"> </v>
      </c>
      <c r="L134" s="32"/>
    </row>
    <row r="135" spans="2:65" s="1" customFormat="1" ht="15.2" customHeight="1">
      <c r="B135" s="32"/>
      <c r="C135" s="27" t="s">
        <v>26</v>
      </c>
      <c r="F135" s="25" t="str">
        <f>IF(E18="","",E18)</f>
        <v>Vyplň údaj</v>
      </c>
      <c r="I135" s="27" t="s">
        <v>30</v>
      </c>
      <c r="J135" s="30" t="str">
        <f>E24</f>
        <v xml:space="preserve"> </v>
      </c>
      <c r="L135" s="32"/>
    </row>
    <row r="136" spans="2:65" s="1" customFormat="1" ht="10.35" customHeight="1">
      <c r="B136" s="32"/>
      <c r="L136" s="32"/>
    </row>
    <row r="137" spans="2:65" s="10" customFormat="1" ht="29.25" customHeight="1">
      <c r="B137" s="112"/>
      <c r="C137" s="113" t="s">
        <v>167</v>
      </c>
      <c r="D137" s="114" t="s">
        <v>57</v>
      </c>
      <c r="E137" s="114" t="s">
        <v>53</v>
      </c>
      <c r="F137" s="114" t="s">
        <v>54</v>
      </c>
      <c r="G137" s="114" t="s">
        <v>168</v>
      </c>
      <c r="H137" s="114" t="s">
        <v>169</v>
      </c>
      <c r="I137" s="114" t="s">
        <v>170</v>
      </c>
      <c r="J137" s="114" t="s">
        <v>141</v>
      </c>
      <c r="K137" s="115" t="s">
        <v>171</v>
      </c>
      <c r="L137" s="112"/>
      <c r="M137" s="59" t="s">
        <v>1</v>
      </c>
      <c r="N137" s="60" t="s">
        <v>36</v>
      </c>
      <c r="O137" s="60" t="s">
        <v>172</v>
      </c>
      <c r="P137" s="60" t="s">
        <v>173</v>
      </c>
      <c r="Q137" s="60" t="s">
        <v>174</v>
      </c>
      <c r="R137" s="60" t="s">
        <v>175</v>
      </c>
      <c r="S137" s="60" t="s">
        <v>176</v>
      </c>
      <c r="T137" s="61" t="s">
        <v>177</v>
      </c>
    </row>
    <row r="138" spans="2:65" s="1" customFormat="1" ht="22.9" customHeight="1">
      <c r="B138" s="32"/>
      <c r="C138" s="64" t="s">
        <v>178</v>
      </c>
      <c r="J138" s="116">
        <f>BK138</f>
        <v>0</v>
      </c>
      <c r="L138" s="32"/>
      <c r="M138" s="62"/>
      <c r="N138" s="53"/>
      <c r="O138" s="53"/>
      <c r="P138" s="117">
        <f>P139+P185</f>
        <v>0</v>
      </c>
      <c r="Q138" s="53"/>
      <c r="R138" s="117">
        <f>R139+R185</f>
        <v>4.0207702600000008</v>
      </c>
      <c r="S138" s="53"/>
      <c r="T138" s="118">
        <f>T139+T185</f>
        <v>5.9172957200000003</v>
      </c>
      <c r="AT138" s="17" t="s">
        <v>71</v>
      </c>
      <c r="AU138" s="17" t="s">
        <v>143</v>
      </c>
      <c r="BK138" s="119">
        <f>BK139+BK185</f>
        <v>0</v>
      </c>
    </row>
    <row r="139" spans="2:65" s="11" customFormat="1" ht="25.9" customHeight="1">
      <c r="B139" s="120"/>
      <c r="D139" s="121" t="s">
        <v>71</v>
      </c>
      <c r="E139" s="122" t="s">
        <v>179</v>
      </c>
      <c r="F139" s="122" t="s">
        <v>180</v>
      </c>
      <c r="I139" s="123"/>
      <c r="J139" s="124">
        <f>BK139</f>
        <v>0</v>
      </c>
      <c r="L139" s="120"/>
      <c r="M139" s="125"/>
      <c r="P139" s="126">
        <f>P140+P160+P174+P183</f>
        <v>0</v>
      </c>
      <c r="R139" s="126">
        <f>R140+R160+R174+R183</f>
        <v>0.74123924000000008</v>
      </c>
      <c r="T139" s="127">
        <f>T140+T160+T174+T183</f>
        <v>4.66</v>
      </c>
      <c r="AR139" s="121" t="s">
        <v>80</v>
      </c>
      <c r="AT139" s="128" t="s">
        <v>71</v>
      </c>
      <c r="AU139" s="128" t="s">
        <v>72</v>
      </c>
      <c r="AY139" s="121" t="s">
        <v>181</v>
      </c>
      <c r="BK139" s="129">
        <f>BK140+BK160+BK174+BK183</f>
        <v>0</v>
      </c>
    </row>
    <row r="140" spans="2:65" s="11" customFormat="1" ht="22.9" customHeight="1">
      <c r="B140" s="120"/>
      <c r="D140" s="121" t="s">
        <v>71</v>
      </c>
      <c r="E140" s="130" t="s">
        <v>182</v>
      </c>
      <c r="F140" s="130" t="s">
        <v>183</v>
      </c>
      <c r="I140" s="123"/>
      <c r="J140" s="131">
        <f>BK140</f>
        <v>0</v>
      </c>
      <c r="L140" s="120"/>
      <c r="M140" s="125"/>
      <c r="P140" s="126">
        <f>SUM(P141:P159)</f>
        <v>0</v>
      </c>
      <c r="R140" s="126">
        <f>SUM(R141:R159)</f>
        <v>0.73577884000000005</v>
      </c>
      <c r="T140" s="127">
        <f>SUM(T141:T159)</f>
        <v>0</v>
      </c>
      <c r="AR140" s="121" t="s">
        <v>80</v>
      </c>
      <c r="AT140" s="128" t="s">
        <v>71</v>
      </c>
      <c r="AU140" s="128" t="s">
        <v>80</v>
      </c>
      <c r="AY140" s="121" t="s">
        <v>181</v>
      </c>
      <c r="BK140" s="129">
        <f>SUM(BK141:BK159)</f>
        <v>0</v>
      </c>
    </row>
    <row r="141" spans="2:65" s="1" customFormat="1" ht="33" customHeight="1">
      <c r="B141" s="132"/>
      <c r="C141" s="133" t="s">
        <v>80</v>
      </c>
      <c r="D141" s="133" t="s">
        <v>184</v>
      </c>
      <c r="E141" s="134" t="s">
        <v>631</v>
      </c>
      <c r="F141" s="135" t="s">
        <v>632</v>
      </c>
      <c r="G141" s="136" t="s">
        <v>187</v>
      </c>
      <c r="H141" s="137">
        <v>37.5</v>
      </c>
      <c r="I141" s="138"/>
      <c r="J141" s="139">
        <f>ROUND(I141*H141,2)</f>
        <v>0</v>
      </c>
      <c r="K141" s="135" t="s">
        <v>188</v>
      </c>
      <c r="L141" s="32"/>
      <c r="M141" s="140" t="s">
        <v>1</v>
      </c>
      <c r="N141" s="141" t="s">
        <v>37</v>
      </c>
      <c r="P141" s="142">
        <f>O141*H141</f>
        <v>0</v>
      </c>
      <c r="Q141" s="142">
        <v>3.0000000000000001E-3</v>
      </c>
      <c r="R141" s="142">
        <f>Q141*H141</f>
        <v>0.1125</v>
      </c>
      <c r="S141" s="142">
        <v>0</v>
      </c>
      <c r="T141" s="143">
        <f>S141*H141</f>
        <v>0</v>
      </c>
      <c r="AR141" s="144" t="s">
        <v>189</v>
      </c>
      <c r="AT141" s="144" t="s">
        <v>184</v>
      </c>
      <c r="AU141" s="144" t="s">
        <v>82</v>
      </c>
      <c r="AY141" s="17" t="s">
        <v>181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80</v>
      </c>
      <c r="BK141" s="145">
        <f>ROUND(I141*H141,2)</f>
        <v>0</v>
      </c>
      <c r="BL141" s="17" t="s">
        <v>189</v>
      </c>
      <c r="BM141" s="144" t="s">
        <v>912</v>
      </c>
    </row>
    <row r="142" spans="2:65" s="1" customFormat="1" ht="24.2" customHeight="1">
      <c r="B142" s="132"/>
      <c r="C142" s="133" t="s">
        <v>82</v>
      </c>
      <c r="D142" s="133" t="s">
        <v>184</v>
      </c>
      <c r="E142" s="134" t="s">
        <v>185</v>
      </c>
      <c r="F142" s="135" t="s">
        <v>186</v>
      </c>
      <c r="G142" s="136" t="s">
        <v>187</v>
      </c>
      <c r="H142" s="137">
        <v>81.581000000000003</v>
      </c>
      <c r="I142" s="138"/>
      <c r="J142" s="139">
        <f>ROUND(I142*H142,2)</f>
        <v>0</v>
      </c>
      <c r="K142" s="135" t="s">
        <v>188</v>
      </c>
      <c r="L142" s="32"/>
      <c r="M142" s="140" t="s">
        <v>1</v>
      </c>
      <c r="N142" s="141" t="s">
        <v>37</v>
      </c>
      <c r="P142" s="142">
        <f>O142*H142</f>
        <v>0</v>
      </c>
      <c r="Q142" s="142">
        <v>2.5999999999999998E-4</v>
      </c>
      <c r="R142" s="142">
        <f>Q142*H142</f>
        <v>2.121106E-2</v>
      </c>
      <c r="S142" s="142">
        <v>0</v>
      </c>
      <c r="T142" s="143">
        <f>S142*H142</f>
        <v>0</v>
      </c>
      <c r="AR142" s="144" t="s">
        <v>189</v>
      </c>
      <c r="AT142" s="144" t="s">
        <v>184</v>
      </c>
      <c r="AU142" s="144" t="s">
        <v>82</v>
      </c>
      <c r="AY142" s="17" t="s">
        <v>181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80</v>
      </c>
      <c r="BK142" s="145">
        <f>ROUND(I142*H142,2)</f>
        <v>0</v>
      </c>
      <c r="BL142" s="17" t="s">
        <v>189</v>
      </c>
      <c r="BM142" s="144" t="s">
        <v>634</v>
      </c>
    </row>
    <row r="143" spans="2:65" s="12" customFormat="1">
      <c r="B143" s="146"/>
      <c r="D143" s="147" t="s">
        <v>191</v>
      </c>
      <c r="E143" s="148" t="s">
        <v>1</v>
      </c>
      <c r="F143" s="149" t="s">
        <v>913</v>
      </c>
      <c r="H143" s="150">
        <v>26.04</v>
      </c>
      <c r="I143" s="151"/>
      <c r="L143" s="146"/>
      <c r="M143" s="152"/>
      <c r="T143" s="153"/>
      <c r="AT143" s="148" t="s">
        <v>191</v>
      </c>
      <c r="AU143" s="148" t="s">
        <v>82</v>
      </c>
      <c r="AV143" s="12" t="s">
        <v>82</v>
      </c>
      <c r="AW143" s="12" t="s">
        <v>29</v>
      </c>
      <c r="AX143" s="12" t="s">
        <v>72</v>
      </c>
      <c r="AY143" s="148" t="s">
        <v>181</v>
      </c>
    </row>
    <row r="144" spans="2:65" s="12" customFormat="1">
      <c r="B144" s="146"/>
      <c r="D144" s="147" t="s">
        <v>191</v>
      </c>
      <c r="E144" s="148" t="s">
        <v>1</v>
      </c>
      <c r="F144" s="149" t="s">
        <v>914</v>
      </c>
      <c r="H144" s="150">
        <v>48.981000000000002</v>
      </c>
      <c r="I144" s="151"/>
      <c r="L144" s="146"/>
      <c r="M144" s="152"/>
      <c r="T144" s="153"/>
      <c r="AT144" s="148" t="s">
        <v>191</v>
      </c>
      <c r="AU144" s="148" t="s">
        <v>82</v>
      </c>
      <c r="AV144" s="12" t="s">
        <v>82</v>
      </c>
      <c r="AW144" s="12" t="s">
        <v>29</v>
      </c>
      <c r="AX144" s="12" t="s">
        <v>72</v>
      </c>
      <c r="AY144" s="148" t="s">
        <v>181</v>
      </c>
    </row>
    <row r="145" spans="2:65" s="12" customFormat="1">
      <c r="B145" s="146"/>
      <c r="D145" s="147" t="s">
        <v>191</v>
      </c>
      <c r="E145" s="148" t="s">
        <v>1</v>
      </c>
      <c r="F145" s="149" t="s">
        <v>637</v>
      </c>
      <c r="H145" s="150">
        <v>-1.6</v>
      </c>
      <c r="I145" s="151"/>
      <c r="L145" s="146"/>
      <c r="M145" s="152"/>
      <c r="T145" s="153"/>
      <c r="AT145" s="148" t="s">
        <v>191</v>
      </c>
      <c r="AU145" s="148" t="s">
        <v>82</v>
      </c>
      <c r="AV145" s="12" t="s">
        <v>82</v>
      </c>
      <c r="AW145" s="12" t="s">
        <v>29</v>
      </c>
      <c r="AX145" s="12" t="s">
        <v>72</v>
      </c>
      <c r="AY145" s="148" t="s">
        <v>181</v>
      </c>
    </row>
    <row r="146" spans="2:65" s="12" customFormat="1">
      <c r="B146" s="146"/>
      <c r="D146" s="147" t="s">
        <v>191</v>
      </c>
      <c r="E146" s="148" t="s">
        <v>1</v>
      </c>
      <c r="F146" s="149" t="s">
        <v>915</v>
      </c>
      <c r="H146" s="150">
        <v>8.16</v>
      </c>
      <c r="I146" s="151"/>
      <c r="L146" s="146"/>
      <c r="M146" s="152"/>
      <c r="T146" s="153"/>
      <c r="AT146" s="148" t="s">
        <v>191</v>
      </c>
      <c r="AU146" s="148" t="s">
        <v>82</v>
      </c>
      <c r="AV146" s="12" t="s">
        <v>82</v>
      </c>
      <c r="AW146" s="12" t="s">
        <v>29</v>
      </c>
      <c r="AX146" s="12" t="s">
        <v>72</v>
      </c>
      <c r="AY146" s="148" t="s">
        <v>181</v>
      </c>
    </row>
    <row r="147" spans="2:65" s="13" customFormat="1">
      <c r="B147" s="154"/>
      <c r="D147" s="147" t="s">
        <v>191</v>
      </c>
      <c r="E147" s="155" t="s">
        <v>1</v>
      </c>
      <c r="F147" s="156" t="s">
        <v>193</v>
      </c>
      <c r="H147" s="157">
        <v>81.581000000000003</v>
      </c>
      <c r="I147" s="158"/>
      <c r="L147" s="154"/>
      <c r="M147" s="159"/>
      <c r="T147" s="160"/>
      <c r="AT147" s="155" t="s">
        <v>191</v>
      </c>
      <c r="AU147" s="155" t="s">
        <v>82</v>
      </c>
      <c r="AV147" s="13" t="s">
        <v>189</v>
      </c>
      <c r="AW147" s="13" t="s">
        <v>29</v>
      </c>
      <c r="AX147" s="13" t="s">
        <v>80</v>
      </c>
      <c r="AY147" s="155" t="s">
        <v>181</v>
      </c>
    </row>
    <row r="148" spans="2:65" s="1" customFormat="1" ht="24.2" customHeight="1">
      <c r="B148" s="132"/>
      <c r="C148" s="133" t="s">
        <v>197</v>
      </c>
      <c r="D148" s="133" t="s">
        <v>184</v>
      </c>
      <c r="E148" s="134" t="s">
        <v>194</v>
      </c>
      <c r="F148" s="135" t="s">
        <v>195</v>
      </c>
      <c r="G148" s="136" t="s">
        <v>187</v>
      </c>
      <c r="H148" s="137">
        <v>81.581000000000003</v>
      </c>
      <c r="I148" s="138"/>
      <c r="J148" s="139">
        <f>ROUND(I148*H148,2)</f>
        <v>0</v>
      </c>
      <c r="K148" s="135" t="s">
        <v>188</v>
      </c>
      <c r="L148" s="32"/>
      <c r="M148" s="140" t="s">
        <v>1</v>
      </c>
      <c r="N148" s="141" t="s">
        <v>37</v>
      </c>
      <c r="P148" s="142">
        <f>O148*H148</f>
        <v>0</v>
      </c>
      <c r="Q148" s="142">
        <v>4.3800000000000002E-3</v>
      </c>
      <c r="R148" s="142">
        <f>Q148*H148</f>
        <v>0.35732478000000001</v>
      </c>
      <c r="S148" s="142">
        <v>0</v>
      </c>
      <c r="T148" s="143">
        <f>S148*H148</f>
        <v>0</v>
      </c>
      <c r="AR148" s="144" t="s">
        <v>189</v>
      </c>
      <c r="AT148" s="144" t="s">
        <v>184</v>
      </c>
      <c r="AU148" s="144" t="s">
        <v>82</v>
      </c>
      <c r="AY148" s="17" t="s">
        <v>181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80</v>
      </c>
      <c r="BK148" s="145">
        <f>ROUND(I148*H148,2)</f>
        <v>0</v>
      </c>
      <c r="BL148" s="17" t="s">
        <v>189</v>
      </c>
      <c r="BM148" s="144" t="s">
        <v>639</v>
      </c>
    </row>
    <row r="149" spans="2:65" s="1" customFormat="1" ht="24.2" customHeight="1">
      <c r="B149" s="132"/>
      <c r="C149" s="133" t="s">
        <v>189</v>
      </c>
      <c r="D149" s="133" t="s">
        <v>184</v>
      </c>
      <c r="E149" s="134" t="s">
        <v>198</v>
      </c>
      <c r="F149" s="135" t="s">
        <v>199</v>
      </c>
      <c r="G149" s="136" t="s">
        <v>187</v>
      </c>
      <c r="H149" s="137">
        <v>81.581000000000003</v>
      </c>
      <c r="I149" s="138"/>
      <c r="J149" s="139">
        <f>ROUND(I149*H149,2)</f>
        <v>0</v>
      </c>
      <c r="K149" s="135" t="s">
        <v>188</v>
      </c>
      <c r="L149" s="32"/>
      <c r="M149" s="140" t="s">
        <v>1</v>
      </c>
      <c r="N149" s="141" t="s">
        <v>37</v>
      </c>
      <c r="P149" s="142">
        <f>O149*H149</f>
        <v>0</v>
      </c>
      <c r="Q149" s="142">
        <v>3.0000000000000001E-3</v>
      </c>
      <c r="R149" s="142">
        <f>Q149*H149</f>
        <v>0.24474300000000002</v>
      </c>
      <c r="S149" s="142">
        <v>0</v>
      </c>
      <c r="T149" s="143">
        <f>S149*H149</f>
        <v>0</v>
      </c>
      <c r="AR149" s="144" t="s">
        <v>189</v>
      </c>
      <c r="AT149" s="144" t="s">
        <v>184</v>
      </c>
      <c r="AU149" s="144" t="s">
        <v>82</v>
      </c>
      <c r="AY149" s="17" t="s">
        <v>181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80</v>
      </c>
      <c r="BK149" s="145">
        <f>ROUND(I149*H149,2)</f>
        <v>0</v>
      </c>
      <c r="BL149" s="17" t="s">
        <v>189</v>
      </c>
      <c r="BM149" s="144" t="s">
        <v>640</v>
      </c>
    </row>
    <row r="150" spans="2:65" s="12" customFormat="1">
      <c r="B150" s="146"/>
      <c r="D150" s="147" t="s">
        <v>191</v>
      </c>
      <c r="E150" s="148" t="s">
        <v>1</v>
      </c>
      <c r="F150" s="149" t="s">
        <v>916</v>
      </c>
      <c r="H150" s="150">
        <v>81.581000000000003</v>
      </c>
      <c r="I150" s="151"/>
      <c r="L150" s="146"/>
      <c r="M150" s="152"/>
      <c r="T150" s="153"/>
      <c r="AT150" s="148" t="s">
        <v>191</v>
      </c>
      <c r="AU150" s="148" t="s">
        <v>82</v>
      </c>
      <c r="AV150" s="12" t="s">
        <v>82</v>
      </c>
      <c r="AW150" s="12" t="s">
        <v>29</v>
      </c>
      <c r="AX150" s="12" t="s">
        <v>72</v>
      </c>
      <c r="AY150" s="148" t="s">
        <v>181</v>
      </c>
    </row>
    <row r="151" spans="2:65" s="14" customFormat="1">
      <c r="B151" s="164"/>
      <c r="D151" s="147" t="s">
        <v>191</v>
      </c>
      <c r="E151" s="165" t="s">
        <v>1</v>
      </c>
      <c r="F151" s="166" t="s">
        <v>735</v>
      </c>
      <c r="H151" s="165" t="s">
        <v>1</v>
      </c>
      <c r="I151" s="167"/>
      <c r="L151" s="164"/>
      <c r="M151" s="168"/>
      <c r="T151" s="169"/>
      <c r="AT151" s="165" t="s">
        <v>191</v>
      </c>
      <c r="AU151" s="165" t="s">
        <v>82</v>
      </c>
      <c r="AV151" s="14" t="s">
        <v>80</v>
      </c>
      <c r="AW151" s="14" t="s">
        <v>29</v>
      </c>
      <c r="AX151" s="14" t="s">
        <v>72</v>
      </c>
      <c r="AY151" s="165" t="s">
        <v>181</v>
      </c>
    </row>
    <row r="152" spans="2:65" s="12" customFormat="1">
      <c r="B152" s="146"/>
      <c r="D152" s="147" t="s">
        <v>191</v>
      </c>
      <c r="E152" s="148" t="s">
        <v>1</v>
      </c>
      <c r="F152" s="149" t="s">
        <v>72</v>
      </c>
      <c r="H152" s="150">
        <v>0</v>
      </c>
      <c r="I152" s="151"/>
      <c r="L152" s="146"/>
      <c r="M152" s="152"/>
      <c r="T152" s="153"/>
      <c r="AT152" s="148" t="s">
        <v>191</v>
      </c>
      <c r="AU152" s="148" t="s">
        <v>82</v>
      </c>
      <c r="AV152" s="12" t="s">
        <v>82</v>
      </c>
      <c r="AW152" s="12" t="s">
        <v>29</v>
      </c>
      <c r="AX152" s="12" t="s">
        <v>72</v>
      </c>
      <c r="AY152" s="148" t="s">
        <v>181</v>
      </c>
    </row>
    <row r="153" spans="2:65" s="13" customFormat="1">
      <c r="B153" s="154"/>
      <c r="D153" s="147" t="s">
        <v>191</v>
      </c>
      <c r="E153" s="155" t="s">
        <v>1</v>
      </c>
      <c r="F153" s="156" t="s">
        <v>193</v>
      </c>
      <c r="H153" s="157">
        <v>81.581000000000003</v>
      </c>
      <c r="I153" s="158"/>
      <c r="L153" s="154"/>
      <c r="M153" s="159"/>
      <c r="T153" s="160"/>
      <c r="AT153" s="155" t="s">
        <v>191</v>
      </c>
      <c r="AU153" s="155" t="s">
        <v>82</v>
      </c>
      <c r="AV153" s="13" t="s">
        <v>189</v>
      </c>
      <c r="AW153" s="13" t="s">
        <v>29</v>
      </c>
      <c r="AX153" s="13" t="s">
        <v>80</v>
      </c>
      <c r="AY153" s="155" t="s">
        <v>181</v>
      </c>
    </row>
    <row r="154" spans="2:65" s="1" customFormat="1" ht="16.5" customHeight="1">
      <c r="B154" s="132"/>
      <c r="C154" s="133" t="s">
        <v>206</v>
      </c>
      <c r="D154" s="133" t="s">
        <v>184</v>
      </c>
      <c r="E154" s="134" t="s">
        <v>201</v>
      </c>
      <c r="F154" s="135" t="s">
        <v>202</v>
      </c>
      <c r="G154" s="136" t="s">
        <v>187</v>
      </c>
      <c r="H154" s="137">
        <v>50</v>
      </c>
      <c r="I154" s="138"/>
      <c r="J154" s="139">
        <f>ROUND(I154*H154,2)</f>
        <v>0</v>
      </c>
      <c r="K154" s="135" t="s">
        <v>188</v>
      </c>
      <c r="L154" s="32"/>
      <c r="M154" s="140" t="s">
        <v>1</v>
      </c>
      <c r="N154" s="141" t="s">
        <v>37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189</v>
      </c>
      <c r="AT154" s="144" t="s">
        <v>184</v>
      </c>
      <c r="AU154" s="144" t="s">
        <v>82</v>
      </c>
      <c r="AY154" s="17" t="s">
        <v>181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80</v>
      </c>
      <c r="BK154" s="145">
        <f>ROUND(I154*H154,2)</f>
        <v>0</v>
      </c>
      <c r="BL154" s="17" t="s">
        <v>189</v>
      </c>
      <c r="BM154" s="144" t="s">
        <v>642</v>
      </c>
    </row>
    <row r="155" spans="2:65" s="1" customFormat="1" ht="19.5">
      <c r="B155" s="32"/>
      <c r="D155" s="147" t="s">
        <v>204</v>
      </c>
      <c r="F155" s="161" t="s">
        <v>205</v>
      </c>
      <c r="I155" s="162"/>
      <c r="L155" s="32"/>
      <c r="M155" s="163"/>
      <c r="T155" s="56"/>
      <c r="AT155" s="17" t="s">
        <v>204</v>
      </c>
      <c r="AU155" s="17" t="s">
        <v>82</v>
      </c>
    </row>
    <row r="156" spans="2:65" s="1" customFormat="1" ht="24.2" customHeight="1">
      <c r="B156" s="132"/>
      <c r="C156" s="133" t="s">
        <v>182</v>
      </c>
      <c r="D156" s="133" t="s">
        <v>184</v>
      </c>
      <c r="E156" s="134" t="s">
        <v>207</v>
      </c>
      <c r="F156" s="135" t="s">
        <v>208</v>
      </c>
      <c r="G156" s="136" t="s">
        <v>187</v>
      </c>
      <c r="H156" s="137">
        <v>50</v>
      </c>
      <c r="I156" s="138"/>
      <c r="J156" s="139">
        <f>ROUND(I156*H156,2)</f>
        <v>0</v>
      </c>
      <c r="K156" s="135" t="s">
        <v>188</v>
      </c>
      <c r="L156" s="32"/>
      <c r="M156" s="140" t="s">
        <v>1</v>
      </c>
      <c r="N156" s="141" t="s">
        <v>37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189</v>
      </c>
      <c r="AT156" s="144" t="s">
        <v>184</v>
      </c>
      <c r="AU156" s="144" t="s">
        <v>82</v>
      </c>
      <c r="AY156" s="17" t="s">
        <v>181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80</v>
      </c>
      <c r="BK156" s="145">
        <f>ROUND(I156*H156,2)</f>
        <v>0</v>
      </c>
      <c r="BL156" s="17" t="s">
        <v>189</v>
      </c>
      <c r="BM156" s="144" t="s">
        <v>643</v>
      </c>
    </row>
    <row r="157" spans="2:65" s="1" customFormat="1" ht="19.5">
      <c r="B157" s="32"/>
      <c r="D157" s="147" t="s">
        <v>204</v>
      </c>
      <c r="F157" s="161" t="s">
        <v>205</v>
      </c>
      <c r="I157" s="162"/>
      <c r="L157" s="32"/>
      <c r="M157" s="163"/>
      <c r="T157" s="56"/>
      <c r="AT157" s="17" t="s">
        <v>204</v>
      </c>
      <c r="AU157" s="17" t="s">
        <v>82</v>
      </c>
    </row>
    <row r="158" spans="2:65" s="1" customFormat="1" ht="24.2" customHeight="1">
      <c r="B158" s="132"/>
      <c r="C158" s="133" t="s">
        <v>215</v>
      </c>
      <c r="D158" s="133" t="s">
        <v>184</v>
      </c>
      <c r="E158" s="134" t="s">
        <v>210</v>
      </c>
      <c r="F158" s="135" t="s">
        <v>211</v>
      </c>
      <c r="G158" s="136" t="s">
        <v>187</v>
      </c>
      <c r="H158" s="137">
        <v>5</v>
      </c>
      <c r="I158" s="138"/>
      <c r="J158" s="139">
        <f>ROUND(I158*H158,2)</f>
        <v>0</v>
      </c>
      <c r="K158" s="135" t="s">
        <v>188</v>
      </c>
      <c r="L158" s="32"/>
      <c r="M158" s="140" t="s">
        <v>1</v>
      </c>
      <c r="N158" s="141" t="s">
        <v>37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189</v>
      </c>
      <c r="AT158" s="144" t="s">
        <v>184</v>
      </c>
      <c r="AU158" s="144" t="s">
        <v>82</v>
      </c>
      <c r="AY158" s="17" t="s">
        <v>181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80</v>
      </c>
      <c r="BK158" s="145">
        <f>ROUND(I158*H158,2)</f>
        <v>0</v>
      </c>
      <c r="BL158" s="17" t="s">
        <v>189</v>
      </c>
      <c r="BM158" s="144" t="s">
        <v>644</v>
      </c>
    </row>
    <row r="159" spans="2:65" s="1" customFormat="1" ht="19.5">
      <c r="B159" s="32"/>
      <c r="D159" s="147" t="s">
        <v>204</v>
      </c>
      <c r="F159" s="161" t="s">
        <v>205</v>
      </c>
      <c r="I159" s="162"/>
      <c r="L159" s="32"/>
      <c r="M159" s="163"/>
      <c r="T159" s="56"/>
      <c r="AT159" s="17" t="s">
        <v>204</v>
      </c>
      <c r="AU159" s="17" t="s">
        <v>82</v>
      </c>
    </row>
    <row r="160" spans="2:65" s="11" customFormat="1" ht="22.9" customHeight="1">
      <c r="B160" s="120"/>
      <c r="D160" s="121" t="s">
        <v>71</v>
      </c>
      <c r="E160" s="130" t="s">
        <v>213</v>
      </c>
      <c r="F160" s="130" t="s">
        <v>214</v>
      </c>
      <c r="I160" s="123"/>
      <c r="J160" s="131">
        <f>BK160</f>
        <v>0</v>
      </c>
      <c r="L160" s="120"/>
      <c r="M160" s="125"/>
      <c r="P160" s="126">
        <f>SUM(P161:P173)</f>
        <v>0</v>
      </c>
      <c r="R160" s="126">
        <f>SUM(R161:R173)</f>
        <v>5.4603999999999989E-3</v>
      </c>
      <c r="T160" s="127">
        <f>SUM(T161:T173)</f>
        <v>4.66</v>
      </c>
      <c r="AR160" s="121" t="s">
        <v>80</v>
      </c>
      <c r="AT160" s="128" t="s">
        <v>71</v>
      </c>
      <c r="AU160" s="128" t="s">
        <v>80</v>
      </c>
      <c r="AY160" s="121" t="s">
        <v>181</v>
      </c>
      <c r="BK160" s="129">
        <f>SUM(BK161:BK173)</f>
        <v>0</v>
      </c>
    </row>
    <row r="161" spans="2:65" s="1" customFormat="1" ht="33" customHeight="1">
      <c r="B161" s="132"/>
      <c r="C161" s="133" t="s">
        <v>219</v>
      </c>
      <c r="D161" s="133" t="s">
        <v>184</v>
      </c>
      <c r="E161" s="134" t="s">
        <v>216</v>
      </c>
      <c r="F161" s="135" t="s">
        <v>217</v>
      </c>
      <c r="G161" s="136" t="s">
        <v>187</v>
      </c>
      <c r="H161" s="137">
        <v>32.119999999999997</v>
      </c>
      <c r="I161" s="138"/>
      <c r="J161" s="139">
        <f>ROUND(I161*H161,2)</f>
        <v>0</v>
      </c>
      <c r="K161" s="135" t="s">
        <v>188</v>
      </c>
      <c r="L161" s="32"/>
      <c r="M161" s="140" t="s">
        <v>1</v>
      </c>
      <c r="N161" s="141" t="s">
        <v>37</v>
      </c>
      <c r="P161" s="142">
        <f>O161*H161</f>
        <v>0</v>
      </c>
      <c r="Q161" s="142">
        <v>1.2999999999999999E-4</v>
      </c>
      <c r="R161" s="142">
        <f>Q161*H161</f>
        <v>4.1755999999999989E-3</v>
      </c>
      <c r="S161" s="142">
        <v>0</v>
      </c>
      <c r="T161" s="143">
        <f>S161*H161</f>
        <v>0</v>
      </c>
      <c r="AR161" s="144" t="s">
        <v>189</v>
      </c>
      <c r="AT161" s="144" t="s">
        <v>184</v>
      </c>
      <c r="AU161" s="144" t="s">
        <v>82</v>
      </c>
      <c r="AY161" s="17" t="s">
        <v>181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80</v>
      </c>
      <c r="BK161" s="145">
        <f>ROUND(I161*H161,2)</f>
        <v>0</v>
      </c>
      <c r="BL161" s="17" t="s">
        <v>189</v>
      </c>
      <c r="BM161" s="144" t="s">
        <v>645</v>
      </c>
    </row>
    <row r="162" spans="2:65" s="1" customFormat="1" ht="24.2" customHeight="1">
      <c r="B162" s="132"/>
      <c r="C162" s="133" t="s">
        <v>213</v>
      </c>
      <c r="D162" s="133" t="s">
        <v>184</v>
      </c>
      <c r="E162" s="134" t="s">
        <v>220</v>
      </c>
      <c r="F162" s="135" t="s">
        <v>221</v>
      </c>
      <c r="G162" s="136" t="s">
        <v>187</v>
      </c>
      <c r="H162" s="137">
        <v>32.119999999999997</v>
      </c>
      <c r="I162" s="138"/>
      <c r="J162" s="139">
        <f>ROUND(I162*H162,2)</f>
        <v>0</v>
      </c>
      <c r="K162" s="135" t="s">
        <v>188</v>
      </c>
      <c r="L162" s="32"/>
      <c r="M162" s="140" t="s">
        <v>1</v>
      </c>
      <c r="N162" s="141" t="s">
        <v>37</v>
      </c>
      <c r="P162" s="142">
        <f>O162*H162</f>
        <v>0</v>
      </c>
      <c r="Q162" s="142">
        <v>4.0000000000000003E-5</v>
      </c>
      <c r="R162" s="142">
        <f>Q162*H162</f>
        <v>1.2848E-3</v>
      </c>
      <c r="S162" s="142">
        <v>0</v>
      </c>
      <c r="T162" s="143">
        <f>S162*H162</f>
        <v>0</v>
      </c>
      <c r="AR162" s="144" t="s">
        <v>189</v>
      </c>
      <c r="AT162" s="144" t="s">
        <v>184</v>
      </c>
      <c r="AU162" s="144" t="s">
        <v>82</v>
      </c>
      <c r="AY162" s="17" t="s">
        <v>181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80</v>
      </c>
      <c r="BK162" s="145">
        <f>ROUND(I162*H162,2)</f>
        <v>0</v>
      </c>
      <c r="BL162" s="17" t="s">
        <v>189</v>
      </c>
      <c r="BM162" s="144" t="s">
        <v>646</v>
      </c>
    </row>
    <row r="163" spans="2:65" s="12" customFormat="1">
      <c r="B163" s="146"/>
      <c r="D163" s="147" t="s">
        <v>191</v>
      </c>
      <c r="E163" s="148" t="s">
        <v>1</v>
      </c>
      <c r="F163" s="149" t="s">
        <v>616</v>
      </c>
      <c r="H163" s="150">
        <v>19.2</v>
      </c>
      <c r="I163" s="151"/>
      <c r="L163" s="146"/>
      <c r="M163" s="152"/>
      <c r="T163" s="153"/>
      <c r="AT163" s="148" t="s">
        <v>191</v>
      </c>
      <c r="AU163" s="148" t="s">
        <v>82</v>
      </c>
      <c r="AV163" s="12" t="s">
        <v>82</v>
      </c>
      <c r="AW163" s="12" t="s">
        <v>29</v>
      </c>
      <c r="AX163" s="12" t="s">
        <v>72</v>
      </c>
      <c r="AY163" s="148" t="s">
        <v>181</v>
      </c>
    </row>
    <row r="164" spans="2:65" s="12" customFormat="1">
      <c r="B164" s="146"/>
      <c r="D164" s="147" t="s">
        <v>191</v>
      </c>
      <c r="E164" s="148" t="s">
        <v>1</v>
      </c>
      <c r="F164" s="149" t="s">
        <v>917</v>
      </c>
      <c r="H164" s="150">
        <v>12.92</v>
      </c>
      <c r="I164" s="151"/>
      <c r="L164" s="146"/>
      <c r="M164" s="152"/>
      <c r="T164" s="153"/>
      <c r="AT164" s="148" t="s">
        <v>191</v>
      </c>
      <c r="AU164" s="148" t="s">
        <v>82</v>
      </c>
      <c r="AV164" s="12" t="s">
        <v>82</v>
      </c>
      <c r="AW164" s="12" t="s">
        <v>29</v>
      </c>
      <c r="AX164" s="12" t="s">
        <v>72</v>
      </c>
      <c r="AY164" s="148" t="s">
        <v>181</v>
      </c>
    </row>
    <row r="165" spans="2:65" s="13" customFormat="1">
      <c r="B165" s="154"/>
      <c r="D165" s="147" t="s">
        <v>191</v>
      </c>
      <c r="E165" s="155" t="s">
        <v>1</v>
      </c>
      <c r="F165" s="156" t="s">
        <v>193</v>
      </c>
      <c r="H165" s="157">
        <v>32.119999999999997</v>
      </c>
      <c r="I165" s="158"/>
      <c r="L165" s="154"/>
      <c r="M165" s="159"/>
      <c r="T165" s="160"/>
      <c r="AT165" s="155" t="s">
        <v>191</v>
      </c>
      <c r="AU165" s="155" t="s">
        <v>82</v>
      </c>
      <c r="AV165" s="13" t="s">
        <v>189</v>
      </c>
      <c r="AW165" s="13" t="s">
        <v>29</v>
      </c>
      <c r="AX165" s="13" t="s">
        <v>80</v>
      </c>
      <c r="AY165" s="155" t="s">
        <v>181</v>
      </c>
    </row>
    <row r="166" spans="2:65" s="1" customFormat="1" ht="21.75" customHeight="1">
      <c r="B166" s="132"/>
      <c r="C166" s="133" t="s">
        <v>110</v>
      </c>
      <c r="D166" s="133" t="s">
        <v>184</v>
      </c>
      <c r="E166" s="134" t="s">
        <v>223</v>
      </c>
      <c r="F166" s="135" t="s">
        <v>224</v>
      </c>
      <c r="G166" s="136" t="s">
        <v>187</v>
      </c>
      <c r="H166" s="137">
        <v>1.6</v>
      </c>
      <c r="I166" s="138"/>
      <c r="J166" s="139">
        <f>ROUND(I166*H166,2)</f>
        <v>0</v>
      </c>
      <c r="K166" s="135" t="s">
        <v>648</v>
      </c>
      <c r="L166" s="32"/>
      <c r="M166" s="140" t="s">
        <v>1</v>
      </c>
      <c r="N166" s="141" t="s">
        <v>37</v>
      </c>
      <c r="P166" s="142">
        <f>O166*H166</f>
        <v>0</v>
      </c>
      <c r="Q166" s="142">
        <v>0</v>
      </c>
      <c r="R166" s="142">
        <f>Q166*H166</f>
        <v>0</v>
      </c>
      <c r="S166" s="142">
        <v>7.5999999999999998E-2</v>
      </c>
      <c r="T166" s="143">
        <f>S166*H166</f>
        <v>0.1216</v>
      </c>
      <c r="AR166" s="144" t="s">
        <v>189</v>
      </c>
      <c r="AT166" s="144" t="s">
        <v>184</v>
      </c>
      <c r="AU166" s="144" t="s">
        <v>82</v>
      </c>
      <c r="AY166" s="17" t="s">
        <v>181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80</v>
      </c>
      <c r="BK166" s="145">
        <f>ROUND(I166*H166,2)</f>
        <v>0</v>
      </c>
      <c r="BL166" s="17" t="s">
        <v>189</v>
      </c>
      <c r="BM166" s="144" t="s">
        <v>918</v>
      </c>
    </row>
    <row r="167" spans="2:65" s="12" customFormat="1">
      <c r="B167" s="146"/>
      <c r="D167" s="147" t="s">
        <v>191</v>
      </c>
      <c r="E167" s="148" t="s">
        <v>1</v>
      </c>
      <c r="F167" s="149" t="s">
        <v>226</v>
      </c>
      <c r="H167" s="150">
        <v>1.6</v>
      </c>
      <c r="I167" s="151"/>
      <c r="L167" s="146"/>
      <c r="M167" s="152"/>
      <c r="T167" s="153"/>
      <c r="AT167" s="148" t="s">
        <v>191</v>
      </c>
      <c r="AU167" s="148" t="s">
        <v>82</v>
      </c>
      <c r="AV167" s="12" t="s">
        <v>82</v>
      </c>
      <c r="AW167" s="12" t="s">
        <v>29</v>
      </c>
      <c r="AX167" s="12" t="s">
        <v>80</v>
      </c>
      <c r="AY167" s="148" t="s">
        <v>181</v>
      </c>
    </row>
    <row r="168" spans="2:65" s="1" customFormat="1" ht="33" customHeight="1">
      <c r="B168" s="132"/>
      <c r="C168" s="133" t="s">
        <v>113</v>
      </c>
      <c r="D168" s="133" t="s">
        <v>184</v>
      </c>
      <c r="E168" s="134" t="s">
        <v>227</v>
      </c>
      <c r="F168" s="135" t="s">
        <v>228</v>
      </c>
      <c r="G168" s="136" t="s">
        <v>187</v>
      </c>
      <c r="H168" s="137">
        <v>37.200000000000003</v>
      </c>
      <c r="I168" s="138"/>
      <c r="J168" s="139">
        <f>ROUND(I168*H168,2)</f>
        <v>0</v>
      </c>
      <c r="K168" s="135" t="s">
        <v>188</v>
      </c>
      <c r="L168" s="32"/>
      <c r="M168" s="140" t="s">
        <v>1</v>
      </c>
      <c r="N168" s="141" t="s">
        <v>37</v>
      </c>
      <c r="P168" s="142">
        <f>O168*H168</f>
        <v>0</v>
      </c>
      <c r="Q168" s="142">
        <v>0</v>
      </c>
      <c r="R168" s="142">
        <f>Q168*H168</f>
        <v>0</v>
      </c>
      <c r="S168" s="142">
        <v>0.122</v>
      </c>
      <c r="T168" s="143">
        <f>S168*H168</f>
        <v>4.5384000000000002</v>
      </c>
      <c r="AR168" s="144" t="s">
        <v>189</v>
      </c>
      <c r="AT168" s="144" t="s">
        <v>184</v>
      </c>
      <c r="AU168" s="144" t="s">
        <v>82</v>
      </c>
      <c r="AY168" s="17" t="s">
        <v>181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80</v>
      </c>
      <c r="BK168" s="145">
        <f>ROUND(I168*H168,2)</f>
        <v>0</v>
      </c>
      <c r="BL168" s="17" t="s">
        <v>189</v>
      </c>
      <c r="BM168" s="144" t="s">
        <v>650</v>
      </c>
    </row>
    <row r="169" spans="2:65" s="14" customFormat="1">
      <c r="B169" s="164"/>
      <c r="D169" s="147" t="s">
        <v>191</v>
      </c>
      <c r="E169" s="165" t="s">
        <v>1</v>
      </c>
      <c r="F169" s="166" t="s">
        <v>230</v>
      </c>
      <c r="H169" s="165" t="s">
        <v>1</v>
      </c>
      <c r="I169" s="167"/>
      <c r="L169" s="164"/>
      <c r="M169" s="168"/>
      <c r="T169" s="169"/>
      <c r="AT169" s="165" t="s">
        <v>191</v>
      </c>
      <c r="AU169" s="165" t="s">
        <v>82</v>
      </c>
      <c r="AV169" s="14" t="s">
        <v>80</v>
      </c>
      <c r="AW169" s="14" t="s">
        <v>29</v>
      </c>
      <c r="AX169" s="14" t="s">
        <v>72</v>
      </c>
      <c r="AY169" s="165" t="s">
        <v>181</v>
      </c>
    </row>
    <row r="170" spans="2:65" s="12" customFormat="1">
      <c r="B170" s="146"/>
      <c r="D170" s="147" t="s">
        <v>191</v>
      </c>
      <c r="E170" s="148" t="s">
        <v>1</v>
      </c>
      <c r="F170" s="149" t="s">
        <v>782</v>
      </c>
      <c r="H170" s="150">
        <v>14.76</v>
      </c>
      <c r="I170" s="151"/>
      <c r="L170" s="146"/>
      <c r="M170" s="152"/>
      <c r="T170" s="153"/>
      <c r="AT170" s="148" t="s">
        <v>191</v>
      </c>
      <c r="AU170" s="148" t="s">
        <v>82</v>
      </c>
      <c r="AV170" s="12" t="s">
        <v>82</v>
      </c>
      <c r="AW170" s="12" t="s">
        <v>29</v>
      </c>
      <c r="AX170" s="12" t="s">
        <v>72</v>
      </c>
      <c r="AY170" s="148" t="s">
        <v>181</v>
      </c>
    </row>
    <row r="171" spans="2:65" s="14" customFormat="1">
      <c r="B171" s="164"/>
      <c r="D171" s="147" t="s">
        <v>191</v>
      </c>
      <c r="E171" s="165" t="s">
        <v>1</v>
      </c>
      <c r="F171" s="166" t="s">
        <v>652</v>
      </c>
      <c r="H171" s="165" t="s">
        <v>1</v>
      </c>
      <c r="I171" s="167"/>
      <c r="L171" s="164"/>
      <c r="M171" s="168"/>
      <c r="T171" s="169"/>
      <c r="AT171" s="165" t="s">
        <v>191</v>
      </c>
      <c r="AU171" s="165" t="s">
        <v>82</v>
      </c>
      <c r="AV171" s="14" t="s">
        <v>80</v>
      </c>
      <c r="AW171" s="14" t="s">
        <v>29</v>
      </c>
      <c r="AX171" s="14" t="s">
        <v>72</v>
      </c>
      <c r="AY171" s="165" t="s">
        <v>181</v>
      </c>
    </row>
    <row r="172" spans="2:65" s="12" customFormat="1">
      <c r="B172" s="146"/>
      <c r="D172" s="147" t="s">
        <v>191</v>
      </c>
      <c r="E172" s="148" t="s">
        <v>1</v>
      </c>
      <c r="F172" s="149" t="s">
        <v>919</v>
      </c>
      <c r="H172" s="150">
        <v>22.44</v>
      </c>
      <c r="I172" s="151"/>
      <c r="L172" s="146"/>
      <c r="M172" s="152"/>
      <c r="T172" s="153"/>
      <c r="AT172" s="148" t="s">
        <v>191</v>
      </c>
      <c r="AU172" s="148" t="s">
        <v>82</v>
      </c>
      <c r="AV172" s="12" t="s">
        <v>82</v>
      </c>
      <c r="AW172" s="12" t="s">
        <v>29</v>
      </c>
      <c r="AX172" s="12" t="s">
        <v>72</v>
      </c>
      <c r="AY172" s="148" t="s">
        <v>181</v>
      </c>
    </row>
    <row r="173" spans="2:65" s="13" customFormat="1">
      <c r="B173" s="154"/>
      <c r="D173" s="147" t="s">
        <v>191</v>
      </c>
      <c r="E173" s="155" t="s">
        <v>1</v>
      </c>
      <c r="F173" s="156" t="s">
        <v>193</v>
      </c>
      <c r="H173" s="157">
        <v>37.200000000000003</v>
      </c>
      <c r="I173" s="158"/>
      <c r="L173" s="154"/>
      <c r="M173" s="159"/>
      <c r="T173" s="160"/>
      <c r="AT173" s="155" t="s">
        <v>191</v>
      </c>
      <c r="AU173" s="155" t="s">
        <v>82</v>
      </c>
      <c r="AV173" s="13" t="s">
        <v>189</v>
      </c>
      <c r="AW173" s="13" t="s">
        <v>29</v>
      </c>
      <c r="AX173" s="13" t="s">
        <v>80</v>
      </c>
      <c r="AY173" s="155" t="s">
        <v>181</v>
      </c>
    </row>
    <row r="174" spans="2:65" s="11" customFormat="1" ht="22.9" customHeight="1">
      <c r="B174" s="120"/>
      <c r="D174" s="121" t="s">
        <v>71</v>
      </c>
      <c r="E174" s="130" t="s">
        <v>232</v>
      </c>
      <c r="F174" s="130" t="s">
        <v>233</v>
      </c>
      <c r="I174" s="123"/>
      <c r="J174" s="131">
        <f>BK174</f>
        <v>0</v>
      </c>
      <c r="L174" s="120"/>
      <c r="M174" s="125"/>
      <c r="P174" s="126">
        <f>SUM(P175:P182)</f>
        <v>0</v>
      </c>
      <c r="R174" s="126">
        <f>SUM(R175:R182)</f>
        <v>0</v>
      </c>
      <c r="T174" s="127">
        <f>SUM(T175:T182)</f>
        <v>0</v>
      </c>
      <c r="AR174" s="121" t="s">
        <v>80</v>
      </c>
      <c r="AT174" s="128" t="s">
        <v>71</v>
      </c>
      <c r="AU174" s="128" t="s">
        <v>80</v>
      </c>
      <c r="AY174" s="121" t="s">
        <v>181</v>
      </c>
      <c r="BK174" s="129">
        <f>SUM(BK175:BK182)</f>
        <v>0</v>
      </c>
    </row>
    <row r="175" spans="2:65" s="1" customFormat="1" ht="24.2" customHeight="1">
      <c r="B175" s="132"/>
      <c r="C175" s="133" t="s">
        <v>116</v>
      </c>
      <c r="D175" s="133" t="s">
        <v>184</v>
      </c>
      <c r="E175" s="134" t="s">
        <v>234</v>
      </c>
      <c r="F175" s="135" t="s">
        <v>235</v>
      </c>
      <c r="G175" s="136" t="s">
        <v>236</v>
      </c>
      <c r="H175" s="137">
        <v>5.9169999999999998</v>
      </c>
      <c r="I175" s="138"/>
      <c r="J175" s="139">
        <f>ROUND(I175*H175,2)</f>
        <v>0</v>
      </c>
      <c r="K175" s="135" t="s">
        <v>188</v>
      </c>
      <c r="L175" s="32"/>
      <c r="M175" s="140" t="s">
        <v>1</v>
      </c>
      <c r="N175" s="141" t="s">
        <v>37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189</v>
      </c>
      <c r="AT175" s="144" t="s">
        <v>184</v>
      </c>
      <c r="AU175" s="144" t="s">
        <v>82</v>
      </c>
      <c r="AY175" s="17" t="s">
        <v>181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80</v>
      </c>
      <c r="BK175" s="145">
        <f>ROUND(I175*H175,2)</f>
        <v>0</v>
      </c>
      <c r="BL175" s="17" t="s">
        <v>189</v>
      </c>
      <c r="BM175" s="144" t="s">
        <v>654</v>
      </c>
    </row>
    <row r="176" spans="2:65" s="1" customFormat="1" ht="21.75" customHeight="1">
      <c r="B176" s="132"/>
      <c r="C176" s="133" t="s">
        <v>119</v>
      </c>
      <c r="D176" s="133" t="s">
        <v>184</v>
      </c>
      <c r="E176" s="134" t="s">
        <v>238</v>
      </c>
      <c r="F176" s="135" t="s">
        <v>239</v>
      </c>
      <c r="G176" s="136" t="s">
        <v>240</v>
      </c>
      <c r="H176" s="137">
        <v>18</v>
      </c>
      <c r="I176" s="138"/>
      <c r="J176" s="139">
        <f>ROUND(I176*H176,2)</f>
        <v>0</v>
      </c>
      <c r="K176" s="135" t="s">
        <v>188</v>
      </c>
      <c r="L176" s="32"/>
      <c r="M176" s="140" t="s">
        <v>1</v>
      </c>
      <c r="N176" s="141" t="s">
        <v>37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189</v>
      </c>
      <c r="AT176" s="144" t="s">
        <v>184</v>
      </c>
      <c r="AU176" s="144" t="s">
        <v>82</v>
      </c>
      <c r="AY176" s="17" t="s">
        <v>181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80</v>
      </c>
      <c r="BK176" s="145">
        <f>ROUND(I176*H176,2)</f>
        <v>0</v>
      </c>
      <c r="BL176" s="17" t="s">
        <v>189</v>
      </c>
      <c r="BM176" s="144" t="s">
        <v>655</v>
      </c>
    </row>
    <row r="177" spans="2:65" s="1" customFormat="1" ht="24.2" customHeight="1">
      <c r="B177" s="132"/>
      <c r="C177" s="133" t="s">
        <v>122</v>
      </c>
      <c r="D177" s="133" t="s">
        <v>184</v>
      </c>
      <c r="E177" s="134" t="s">
        <v>242</v>
      </c>
      <c r="F177" s="135" t="s">
        <v>243</v>
      </c>
      <c r="G177" s="136" t="s">
        <v>240</v>
      </c>
      <c r="H177" s="137">
        <v>180</v>
      </c>
      <c r="I177" s="138"/>
      <c r="J177" s="139">
        <f>ROUND(I177*H177,2)</f>
        <v>0</v>
      </c>
      <c r="K177" s="135" t="s">
        <v>188</v>
      </c>
      <c r="L177" s="32"/>
      <c r="M177" s="140" t="s">
        <v>1</v>
      </c>
      <c r="N177" s="141" t="s">
        <v>37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189</v>
      </c>
      <c r="AT177" s="144" t="s">
        <v>184</v>
      </c>
      <c r="AU177" s="144" t="s">
        <v>82</v>
      </c>
      <c r="AY177" s="17" t="s">
        <v>181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80</v>
      </c>
      <c r="BK177" s="145">
        <f>ROUND(I177*H177,2)</f>
        <v>0</v>
      </c>
      <c r="BL177" s="17" t="s">
        <v>189</v>
      </c>
      <c r="BM177" s="144" t="s">
        <v>656</v>
      </c>
    </row>
    <row r="178" spans="2:65" s="12" customFormat="1">
      <c r="B178" s="146"/>
      <c r="D178" s="147" t="s">
        <v>191</v>
      </c>
      <c r="E178" s="148" t="s">
        <v>1</v>
      </c>
      <c r="F178" s="149" t="s">
        <v>245</v>
      </c>
      <c r="H178" s="150">
        <v>180</v>
      </c>
      <c r="I178" s="151"/>
      <c r="L178" s="146"/>
      <c r="M178" s="152"/>
      <c r="T178" s="153"/>
      <c r="AT178" s="148" t="s">
        <v>191</v>
      </c>
      <c r="AU178" s="148" t="s">
        <v>82</v>
      </c>
      <c r="AV178" s="12" t="s">
        <v>82</v>
      </c>
      <c r="AW178" s="12" t="s">
        <v>29</v>
      </c>
      <c r="AX178" s="12" t="s">
        <v>80</v>
      </c>
      <c r="AY178" s="148" t="s">
        <v>181</v>
      </c>
    </row>
    <row r="179" spans="2:65" s="1" customFormat="1" ht="24.2" customHeight="1">
      <c r="B179" s="132"/>
      <c r="C179" s="133" t="s">
        <v>8</v>
      </c>
      <c r="D179" s="133" t="s">
        <v>184</v>
      </c>
      <c r="E179" s="134" t="s">
        <v>246</v>
      </c>
      <c r="F179" s="135" t="s">
        <v>247</v>
      </c>
      <c r="G179" s="136" t="s">
        <v>236</v>
      </c>
      <c r="H179" s="137">
        <v>5.9169999999999998</v>
      </c>
      <c r="I179" s="138"/>
      <c r="J179" s="139">
        <f>ROUND(I179*H179,2)</f>
        <v>0</v>
      </c>
      <c r="K179" s="135" t="s">
        <v>188</v>
      </c>
      <c r="L179" s="32"/>
      <c r="M179" s="140" t="s">
        <v>1</v>
      </c>
      <c r="N179" s="141" t="s">
        <v>37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189</v>
      </c>
      <c r="AT179" s="144" t="s">
        <v>184</v>
      </c>
      <c r="AU179" s="144" t="s">
        <v>82</v>
      </c>
      <c r="AY179" s="17" t="s">
        <v>181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80</v>
      </c>
      <c r="BK179" s="145">
        <f>ROUND(I179*H179,2)</f>
        <v>0</v>
      </c>
      <c r="BL179" s="17" t="s">
        <v>189</v>
      </c>
      <c r="BM179" s="144" t="s">
        <v>657</v>
      </c>
    </row>
    <row r="180" spans="2:65" s="1" customFormat="1" ht="24.2" customHeight="1">
      <c r="B180" s="132"/>
      <c r="C180" s="133" t="s">
        <v>127</v>
      </c>
      <c r="D180" s="133" t="s">
        <v>184</v>
      </c>
      <c r="E180" s="134" t="s">
        <v>249</v>
      </c>
      <c r="F180" s="135" t="s">
        <v>250</v>
      </c>
      <c r="G180" s="136" t="s">
        <v>236</v>
      </c>
      <c r="H180" s="137">
        <v>112.423</v>
      </c>
      <c r="I180" s="138"/>
      <c r="J180" s="139">
        <f>ROUND(I180*H180,2)</f>
        <v>0</v>
      </c>
      <c r="K180" s="135" t="s">
        <v>188</v>
      </c>
      <c r="L180" s="32"/>
      <c r="M180" s="140" t="s">
        <v>1</v>
      </c>
      <c r="N180" s="141" t="s">
        <v>37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189</v>
      </c>
      <c r="AT180" s="144" t="s">
        <v>184</v>
      </c>
      <c r="AU180" s="144" t="s">
        <v>82</v>
      </c>
      <c r="AY180" s="17" t="s">
        <v>181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80</v>
      </c>
      <c r="BK180" s="145">
        <f>ROUND(I180*H180,2)</f>
        <v>0</v>
      </c>
      <c r="BL180" s="17" t="s">
        <v>189</v>
      </c>
      <c r="BM180" s="144" t="s">
        <v>658</v>
      </c>
    </row>
    <row r="181" spans="2:65" s="12" customFormat="1">
      <c r="B181" s="146"/>
      <c r="D181" s="147" t="s">
        <v>191</v>
      </c>
      <c r="F181" s="149" t="s">
        <v>920</v>
      </c>
      <c r="H181" s="150">
        <v>112.423</v>
      </c>
      <c r="I181" s="151"/>
      <c r="L181" s="146"/>
      <c r="M181" s="152"/>
      <c r="T181" s="153"/>
      <c r="AT181" s="148" t="s">
        <v>191</v>
      </c>
      <c r="AU181" s="148" t="s">
        <v>82</v>
      </c>
      <c r="AV181" s="12" t="s">
        <v>82</v>
      </c>
      <c r="AW181" s="12" t="s">
        <v>3</v>
      </c>
      <c r="AX181" s="12" t="s">
        <v>80</v>
      </c>
      <c r="AY181" s="148" t="s">
        <v>181</v>
      </c>
    </row>
    <row r="182" spans="2:65" s="1" customFormat="1" ht="33" customHeight="1">
      <c r="B182" s="132"/>
      <c r="C182" s="133" t="s">
        <v>130</v>
      </c>
      <c r="D182" s="133" t="s">
        <v>184</v>
      </c>
      <c r="E182" s="134" t="s">
        <v>253</v>
      </c>
      <c r="F182" s="135" t="s">
        <v>254</v>
      </c>
      <c r="G182" s="136" t="s">
        <v>236</v>
      </c>
      <c r="H182" s="137">
        <v>5.9169999999999998</v>
      </c>
      <c r="I182" s="138"/>
      <c r="J182" s="139">
        <f>ROUND(I182*H182,2)</f>
        <v>0</v>
      </c>
      <c r="K182" s="135" t="s">
        <v>188</v>
      </c>
      <c r="L182" s="32"/>
      <c r="M182" s="140" t="s">
        <v>1</v>
      </c>
      <c r="N182" s="141" t="s">
        <v>37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189</v>
      </c>
      <c r="AT182" s="144" t="s">
        <v>184</v>
      </c>
      <c r="AU182" s="144" t="s">
        <v>82</v>
      </c>
      <c r="AY182" s="17" t="s">
        <v>181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80</v>
      </c>
      <c r="BK182" s="145">
        <f>ROUND(I182*H182,2)</f>
        <v>0</v>
      </c>
      <c r="BL182" s="17" t="s">
        <v>189</v>
      </c>
      <c r="BM182" s="144" t="s">
        <v>660</v>
      </c>
    </row>
    <row r="183" spans="2:65" s="11" customFormat="1" ht="22.9" customHeight="1">
      <c r="B183" s="120"/>
      <c r="D183" s="121" t="s">
        <v>71</v>
      </c>
      <c r="E183" s="130" t="s">
        <v>256</v>
      </c>
      <c r="F183" s="130" t="s">
        <v>257</v>
      </c>
      <c r="I183" s="123"/>
      <c r="J183" s="131">
        <f>BK183</f>
        <v>0</v>
      </c>
      <c r="L183" s="120"/>
      <c r="M183" s="125"/>
      <c r="P183" s="126">
        <f>P184</f>
        <v>0</v>
      </c>
      <c r="R183" s="126">
        <f>R184</f>
        <v>0</v>
      </c>
      <c r="T183" s="127">
        <f>T184</f>
        <v>0</v>
      </c>
      <c r="AR183" s="121" t="s">
        <v>80</v>
      </c>
      <c r="AT183" s="128" t="s">
        <v>71</v>
      </c>
      <c r="AU183" s="128" t="s">
        <v>80</v>
      </c>
      <c r="AY183" s="121" t="s">
        <v>181</v>
      </c>
      <c r="BK183" s="129">
        <f>BK184</f>
        <v>0</v>
      </c>
    </row>
    <row r="184" spans="2:65" s="1" customFormat="1" ht="21.75" customHeight="1">
      <c r="B184" s="132"/>
      <c r="C184" s="133" t="s">
        <v>265</v>
      </c>
      <c r="D184" s="133" t="s">
        <v>184</v>
      </c>
      <c r="E184" s="134" t="s">
        <v>258</v>
      </c>
      <c r="F184" s="135" t="s">
        <v>259</v>
      </c>
      <c r="G184" s="136" t="s">
        <v>236</v>
      </c>
      <c r="H184" s="137">
        <v>0.74099999999999999</v>
      </c>
      <c r="I184" s="138"/>
      <c r="J184" s="139">
        <f>ROUND(I184*H184,2)</f>
        <v>0</v>
      </c>
      <c r="K184" s="135" t="s">
        <v>188</v>
      </c>
      <c r="L184" s="32"/>
      <c r="M184" s="140" t="s">
        <v>1</v>
      </c>
      <c r="N184" s="141" t="s">
        <v>37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189</v>
      </c>
      <c r="AT184" s="144" t="s">
        <v>184</v>
      </c>
      <c r="AU184" s="144" t="s">
        <v>82</v>
      </c>
      <c r="AY184" s="17" t="s">
        <v>181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80</v>
      </c>
      <c r="BK184" s="145">
        <f>ROUND(I184*H184,2)</f>
        <v>0</v>
      </c>
      <c r="BL184" s="17" t="s">
        <v>189</v>
      </c>
      <c r="BM184" s="144" t="s">
        <v>661</v>
      </c>
    </row>
    <row r="185" spans="2:65" s="11" customFormat="1" ht="25.9" customHeight="1">
      <c r="B185" s="120"/>
      <c r="D185" s="121" t="s">
        <v>71</v>
      </c>
      <c r="E185" s="122" t="s">
        <v>261</v>
      </c>
      <c r="F185" s="122" t="s">
        <v>262</v>
      </c>
      <c r="I185" s="123"/>
      <c r="J185" s="124">
        <f>BK185</f>
        <v>0</v>
      </c>
      <c r="L185" s="120"/>
      <c r="M185" s="125"/>
      <c r="P185" s="126">
        <f>P186+P195+P198+P202+P206+P209+P211+P215+P234+P240+P245+P255+P268+P284+P304+P307</f>
        <v>0</v>
      </c>
      <c r="R185" s="126">
        <f>R186+R195+R198+R202+R206+R209+R211+R215+R234+R240+R245+R255+R268+R284+R304+R307</f>
        <v>3.2795310200000003</v>
      </c>
      <c r="T185" s="127">
        <f>T186+T195+T198+T202+T206+T209+T211+T215+T234+T240+T245+T255+T268+T284+T304+T307</f>
        <v>1.2572957199999999</v>
      </c>
      <c r="AR185" s="121" t="s">
        <v>82</v>
      </c>
      <c r="AT185" s="128" t="s">
        <v>71</v>
      </c>
      <c r="AU185" s="128" t="s">
        <v>72</v>
      </c>
      <c r="AY185" s="121" t="s">
        <v>181</v>
      </c>
      <c r="BK185" s="129">
        <f>BK186+BK195+BK198+BK202+BK206+BK209+BK211+BK215+BK234+BK240+BK245+BK255+BK268+BK284+BK304+BK307</f>
        <v>0</v>
      </c>
    </row>
    <row r="186" spans="2:65" s="11" customFormat="1" ht="22.9" customHeight="1">
      <c r="B186" s="120"/>
      <c r="D186" s="121" t="s">
        <v>71</v>
      </c>
      <c r="E186" s="130" t="s">
        <v>263</v>
      </c>
      <c r="F186" s="130" t="s">
        <v>264</v>
      </c>
      <c r="I186" s="123"/>
      <c r="J186" s="131">
        <f>BK186</f>
        <v>0</v>
      </c>
      <c r="L186" s="120"/>
      <c r="M186" s="125"/>
      <c r="P186" s="126">
        <f>SUM(P187:P194)</f>
        <v>0</v>
      </c>
      <c r="R186" s="126">
        <f>SUM(R187:R194)</f>
        <v>0.35775000000000001</v>
      </c>
      <c r="T186" s="127">
        <f>SUM(T187:T194)</f>
        <v>0</v>
      </c>
      <c r="AR186" s="121" t="s">
        <v>82</v>
      </c>
      <c r="AT186" s="128" t="s">
        <v>71</v>
      </c>
      <c r="AU186" s="128" t="s">
        <v>80</v>
      </c>
      <c r="AY186" s="121" t="s">
        <v>181</v>
      </c>
      <c r="BK186" s="129">
        <f>SUM(BK187:BK194)</f>
        <v>0</v>
      </c>
    </row>
    <row r="187" spans="2:65" s="1" customFormat="1" ht="24.2" customHeight="1">
      <c r="B187" s="132"/>
      <c r="C187" s="133" t="s">
        <v>271</v>
      </c>
      <c r="D187" s="133" t="s">
        <v>184</v>
      </c>
      <c r="E187" s="134" t="s">
        <v>266</v>
      </c>
      <c r="F187" s="135" t="s">
        <v>267</v>
      </c>
      <c r="G187" s="136" t="s">
        <v>187</v>
      </c>
      <c r="H187" s="137">
        <v>37.5</v>
      </c>
      <c r="I187" s="138"/>
      <c r="J187" s="139">
        <f>ROUND(I187*H187,2)</f>
        <v>0</v>
      </c>
      <c r="K187" s="135" t="s">
        <v>188</v>
      </c>
      <c r="L187" s="32"/>
      <c r="M187" s="140" t="s">
        <v>1</v>
      </c>
      <c r="N187" s="141" t="s">
        <v>37</v>
      </c>
      <c r="P187" s="142">
        <f>O187*H187</f>
        <v>0</v>
      </c>
      <c r="Q187" s="142">
        <v>2.9999999999999997E-4</v>
      </c>
      <c r="R187" s="142">
        <f>Q187*H187</f>
        <v>1.125E-2</v>
      </c>
      <c r="S187" s="142">
        <v>0</v>
      </c>
      <c r="T187" s="143">
        <f>S187*H187</f>
        <v>0</v>
      </c>
      <c r="AR187" s="144" t="s">
        <v>127</v>
      </c>
      <c r="AT187" s="144" t="s">
        <v>184</v>
      </c>
      <c r="AU187" s="144" t="s">
        <v>82</v>
      </c>
      <c r="AY187" s="17" t="s">
        <v>181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80</v>
      </c>
      <c r="BK187" s="145">
        <f>ROUND(I187*H187,2)</f>
        <v>0</v>
      </c>
      <c r="BL187" s="17" t="s">
        <v>127</v>
      </c>
      <c r="BM187" s="144" t="s">
        <v>921</v>
      </c>
    </row>
    <row r="188" spans="2:65" s="1" customFormat="1" ht="24.2" customHeight="1">
      <c r="B188" s="132"/>
      <c r="C188" s="170" t="s">
        <v>278</v>
      </c>
      <c r="D188" s="170" t="s">
        <v>272</v>
      </c>
      <c r="E188" s="171" t="s">
        <v>273</v>
      </c>
      <c r="F188" s="172" t="s">
        <v>274</v>
      </c>
      <c r="G188" s="173" t="s">
        <v>187</v>
      </c>
      <c r="H188" s="174">
        <v>41.25</v>
      </c>
      <c r="I188" s="175"/>
      <c r="J188" s="176">
        <f>ROUND(I188*H188,2)</f>
        <v>0</v>
      </c>
      <c r="K188" s="172" t="s">
        <v>188</v>
      </c>
      <c r="L188" s="177"/>
      <c r="M188" s="178" t="s">
        <v>1</v>
      </c>
      <c r="N188" s="179" t="s">
        <v>37</v>
      </c>
      <c r="P188" s="142">
        <f>O188*H188</f>
        <v>0</v>
      </c>
      <c r="Q188" s="142">
        <v>4.1999999999999997E-3</v>
      </c>
      <c r="R188" s="142">
        <f>Q188*H188</f>
        <v>0.17324999999999999</v>
      </c>
      <c r="S188" s="142">
        <v>0</v>
      </c>
      <c r="T188" s="143">
        <f>S188*H188</f>
        <v>0</v>
      </c>
      <c r="AR188" s="144" t="s">
        <v>275</v>
      </c>
      <c r="AT188" s="144" t="s">
        <v>272</v>
      </c>
      <c r="AU188" s="144" t="s">
        <v>82</v>
      </c>
      <c r="AY188" s="17" t="s">
        <v>181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80</v>
      </c>
      <c r="BK188" s="145">
        <f>ROUND(I188*H188,2)</f>
        <v>0</v>
      </c>
      <c r="BL188" s="17" t="s">
        <v>127</v>
      </c>
      <c r="BM188" s="144" t="s">
        <v>922</v>
      </c>
    </row>
    <row r="189" spans="2:65" s="12" customFormat="1">
      <c r="B189" s="146"/>
      <c r="D189" s="147" t="s">
        <v>191</v>
      </c>
      <c r="F189" s="149" t="s">
        <v>923</v>
      </c>
      <c r="H189" s="150">
        <v>41.25</v>
      </c>
      <c r="I189" s="151"/>
      <c r="L189" s="146"/>
      <c r="M189" s="152"/>
      <c r="T189" s="153"/>
      <c r="AT189" s="148" t="s">
        <v>191</v>
      </c>
      <c r="AU189" s="148" t="s">
        <v>82</v>
      </c>
      <c r="AV189" s="12" t="s">
        <v>82</v>
      </c>
      <c r="AW189" s="12" t="s">
        <v>3</v>
      </c>
      <c r="AX189" s="12" t="s">
        <v>80</v>
      </c>
      <c r="AY189" s="148" t="s">
        <v>181</v>
      </c>
    </row>
    <row r="190" spans="2:65" s="1" customFormat="1" ht="24.2" customHeight="1">
      <c r="B190" s="132"/>
      <c r="C190" s="133" t="s">
        <v>7</v>
      </c>
      <c r="D190" s="133" t="s">
        <v>184</v>
      </c>
      <c r="E190" s="134" t="s">
        <v>279</v>
      </c>
      <c r="F190" s="135" t="s">
        <v>280</v>
      </c>
      <c r="G190" s="136" t="s">
        <v>187</v>
      </c>
      <c r="H190" s="137">
        <v>37.5</v>
      </c>
      <c r="I190" s="138"/>
      <c r="J190" s="139">
        <f>ROUND(I190*H190,2)</f>
        <v>0</v>
      </c>
      <c r="K190" s="135" t="s">
        <v>188</v>
      </c>
      <c r="L190" s="32"/>
      <c r="M190" s="140" t="s">
        <v>1</v>
      </c>
      <c r="N190" s="141" t="s">
        <v>37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127</v>
      </c>
      <c r="AT190" s="144" t="s">
        <v>184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924</v>
      </c>
    </row>
    <row r="191" spans="2:65" s="1" customFormat="1" ht="24.2" customHeight="1">
      <c r="B191" s="132"/>
      <c r="C191" s="170" t="s">
        <v>284</v>
      </c>
      <c r="D191" s="170" t="s">
        <v>272</v>
      </c>
      <c r="E191" s="171" t="s">
        <v>273</v>
      </c>
      <c r="F191" s="172" t="s">
        <v>274</v>
      </c>
      <c r="G191" s="173" t="s">
        <v>187</v>
      </c>
      <c r="H191" s="174">
        <v>41.25</v>
      </c>
      <c r="I191" s="175"/>
      <c r="J191" s="176">
        <f>ROUND(I191*H191,2)</f>
        <v>0</v>
      </c>
      <c r="K191" s="172" t="s">
        <v>188</v>
      </c>
      <c r="L191" s="177"/>
      <c r="M191" s="178" t="s">
        <v>1</v>
      </c>
      <c r="N191" s="179" t="s">
        <v>37</v>
      </c>
      <c r="P191" s="142">
        <f>O191*H191</f>
        <v>0</v>
      </c>
      <c r="Q191" s="142">
        <v>4.1999999999999997E-3</v>
      </c>
      <c r="R191" s="142">
        <f>Q191*H191</f>
        <v>0.17324999999999999</v>
      </c>
      <c r="S191" s="142">
        <v>0</v>
      </c>
      <c r="T191" s="143">
        <f>S191*H191</f>
        <v>0</v>
      </c>
      <c r="AR191" s="144" t="s">
        <v>275</v>
      </c>
      <c r="AT191" s="144" t="s">
        <v>272</v>
      </c>
      <c r="AU191" s="144" t="s">
        <v>82</v>
      </c>
      <c r="AY191" s="17" t="s">
        <v>181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80</v>
      </c>
      <c r="BK191" s="145">
        <f>ROUND(I191*H191,2)</f>
        <v>0</v>
      </c>
      <c r="BL191" s="17" t="s">
        <v>127</v>
      </c>
      <c r="BM191" s="144" t="s">
        <v>925</v>
      </c>
    </row>
    <row r="192" spans="2:65" s="12" customFormat="1">
      <c r="B192" s="146"/>
      <c r="D192" s="147" t="s">
        <v>191</v>
      </c>
      <c r="F192" s="149" t="s">
        <v>923</v>
      </c>
      <c r="H192" s="150">
        <v>41.25</v>
      </c>
      <c r="I192" s="151"/>
      <c r="L192" s="146"/>
      <c r="M192" s="152"/>
      <c r="T192" s="153"/>
      <c r="AT192" s="148" t="s">
        <v>191</v>
      </c>
      <c r="AU192" s="148" t="s">
        <v>82</v>
      </c>
      <c r="AV192" s="12" t="s">
        <v>82</v>
      </c>
      <c r="AW192" s="12" t="s">
        <v>3</v>
      </c>
      <c r="AX192" s="12" t="s">
        <v>80</v>
      </c>
      <c r="AY192" s="148" t="s">
        <v>181</v>
      </c>
    </row>
    <row r="193" spans="2:65" s="1" customFormat="1" ht="24.2" customHeight="1">
      <c r="B193" s="132"/>
      <c r="C193" s="133" t="s">
        <v>288</v>
      </c>
      <c r="D193" s="133" t="s">
        <v>184</v>
      </c>
      <c r="E193" s="134" t="s">
        <v>285</v>
      </c>
      <c r="F193" s="135" t="s">
        <v>286</v>
      </c>
      <c r="G193" s="136" t="s">
        <v>236</v>
      </c>
      <c r="H193" s="137">
        <v>0.35799999999999998</v>
      </c>
      <c r="I193" s="138"/>
      <c r="J193" s="139">
        <f>ROUND(I193*H193,2)</f>
        <v>0</v>
      </c>
      <c r="K193" s="135" t="s">
        <v>188</v>
      </c>
      <c r="L193" s="32"/>
      <c r="M193" s="140" t="s">
        <v>1</v>
      </c>
      <c r="N193" s="141" t="s">
        <v>37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127</v>
      </c>
      <c r="AT193" s="144" t="s">
        <v>184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926</v>
      </c>
    </row>
    <row r="194" spans="2:65" s="1" customFormat="1" ht="24.2" customHeight="1">
      <c r="B194" s="132"/>
      <c r="C194" s="133" t="s">
        <v>294</v>
      </c>
      <c r="D194" s="133" t="s">
        <v>184</v>
      </c>
      <c r="E194" s="134" t="s">
        <v>289</v>
      </c>
      <c r="F194" s="135" t="s">
        <v>290</v>
      </c>
      <c r="G194" s="136" t="s">
        <v>236</v>
      </c>
      <c r="H194" s="137">
        <v>0.35799999999999998</v>
      </c>
      <c r="I194" s="138"/>
      <c r="J194" s="139">
        <f>ROUND(I194*H194,2)</f>
        <v>0</v>
      </c>
      <c r="K194" s="135" t="s">
        <v>188</v>
      </c>
      <c r="L194" s="32"/>
      <c r="M194" s="140" t="s">
        <v>1</v>
      </c>
      <c r="N194" s="141" t="s">
        <v>37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127</v>
      </c>
      <c r="AT194" s="144" t="s">
        <v>184</v>
      </c>
      <c r="AU194" s="144" t="s">
        <v>82</v>
      </c>
      <c r="AY194" s="17" t="s">
        <v>181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80</v>
      </c>
      <c r="BK194" s="145">
        <f>ROUND(I194*H194,2)</f>
        <v>0</v>
      </c>
      <c r="BL194" s="17" t="s">
        <v>127</v>
      </c>
      <c r="BM194" s="144" t="s">
        <v>927</v>
      </c>
    </row>
    <row r="195" spans="2:65" s="11" customFormat="1" ht="22.9" customHeight="1">
      <c r="B195" s="120"/>
      <c r="D195" s="121" t="s">
        <v>71</v>
      </c>
      <c r="E195" s="130" t="s">
        <v>292</v>
      </c>
      <c r="F195" s="130" t="s">
        <v>293</v>
      </c>
      <c r="I195" s="123"/>
      <c r="J195" s="131">
        <f>BK195</f>
        <v>0</v>
      </c>
      <c r="L195" s="120"/>
      <c r="M195" s="125"/>
      <c r="P195" s="126">
        <f>SUM(P196:P197)</f>
        <v>0</v>
      </c>
      <c r="R195" s="126">
        <f>SUM(R196:R197)</f>
        <v>1.8169999999999999E-2</v>
      </c>
      <c r="T195" s="127">
        <f>SUM(T196:T197)</f>
        <v>0</v>
      </c>
      <c r="AR195" s="121" t="s">
        <v>82</v>
      </c>
      <c r="AT195" s="128" t="s">
        <v>71</v>
      </c>
      <c r="AU195" s="128" t="s">
        <v>80</v>
      </c>
      <c r="AY195" s="121" t="s">
        <v>181</v>
      </c>
      <c r="BK195" s="129">
        <f>SUM(BK196:BK197)</f>
        <v>0</v>
      </c>
    </row>
    <row r="196" spans="2:65" s="1" customFormat="1" ht="24.2" customHeight="1">
      <c r="B196" s="132"/>
      <c r="C196" s="133" t="s">
        <v>302</v>
      </c>
      <c r="D196" s="133" t="s">
        <v>184</v>
      </c>
      <c r="E196" s="134" t="s">
        <v>295</v>
      </c>
      <c r="F196" s="135" t="s">
        <v>296</v>
      </c>
      <c r="G196" s="136" t="s">
        <v>297</v>
      </c>
      <c r="H196" s="137">
        <v>1</v>
      </c>
      <c r="I196" s="138"/>
      <c r="J196" s="139">
        <f>ROUND(I196*H196,2)</f>
        <v>0</v>
      </c>
      <c r="K196" s="135" t="s">
        <v>1</v>
      </c>
      <c r="L196" s="32"/>
      <c r="M196" s="140" t="s">
        <v>1</v>
      </c>
      <c r="N196" s="141" t="s">
        <v>37</v>
      </c>
      <c r="P196" s="142">
        <f>O196*H196</f>
        <v>0</v>
      </c>
      <c r="Q196" s="142">
        <v>1.8169999999999999E-2</v>
      </c>
      <c r="R196" s="142">
        <f>Q196*H196</f>
        <v>1.8169999999999999E-2</v>
      </c>
      <c r="S196" s="142">
        <v>0</v>
      </c>
      <c r="T196" s="143">
        <f>S196*H196</f>
        <v>0</v>
      </c>
      <c r="AR196" s="144" t="s">
        <v>127</v>
      </c>
      <c r="AT196" s="144" t="s">
        <v>184</v>
      </c>
      <c r="AU196" s="144" t="s">
        <v>82</v>
      </c>
      <c r="AY196" s="17" t="s">
        <v>181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80</v>
      </c>
      <c r="BK196" s="145">
        <f>ROUND(I196*H196,2)</f>
        <v>0</v>
      </c>
      <c r="BL196" s="17" t="s">
        <v>127</v>
      </c>
      <c r="BM196" s="144" t="s">
        <v>928</v>
      </c>
    </row>
    <row r="197" spans="2:65" s="1" customFormat="1" ht="48.75">
      <c r="B197" s="32"/>
      <c r="D197" s="147" t="s">
        <v>204</v>
      </c>
      <c r="F197" s="161" t="s">
        <v>793</v>
      </c>
      <c r="I197" s="162"/>
      <c r="L197" s="32"/>
      <c r="M197" s="163"/>
      <c r="T197" s="56"/>
      <c r="AT197" s="17" t="s">
        <v>204</v>
      </c>
      <c r="AU197" s="17" t="s">
        <v>82</v>
      </c>
    </row>
    <row r="198" spans="2:65" s="11" customFormat="1" ht="22.9" customHeight="1">
      <c r="B198" s="120"/>
      <c r="D198" s="121" t="s">
        <v>71</v>
      </c>
      <c r="E198" s="130" t="s">
        <v>300</v>
      </c>
      <c r="F198" s="130" t="s">
        <v>301</v>
      </c>
      <c r="I198" s="123"/>
      <c r="J198" s="131">
        <f>BK198</f>
        <v>0</v>
      </c>
      <c r="L198" s="120"/>
      <c r="M198" s="125"/>
      <c r="P198" s="126">
        <f>SUM(P199:P201)</f>
        <v>0</v>
      </c>
      <c r="R198" s="126">
        <f>SUM(R199:R201)</f>
        <v>0</v>
      </c>
      <c r="T198" s="127">
        <f>SUM(T199:T201)</f>
        <v>0</v>
      </c>
      <c r="AR198" s="121" t="s">
        <v>82</v>
      </c>
      <c r="AT198" s="128" t="s">
        <v>71</v>
      </c>
      <c r="AU198" s="128" t="s">
        <v>80</v>
      </c>
      <c r="AY198" s="121" t="s">
        <v>181</v>
      </c>
      <c r="BK198" s="129">
        <f>SUM(BK199:BK201)</f>
        <v>0</v>
      </c>
    </row>
    <row r="199" spans="2:65" s="1" customFormat="1" ht="24.2" customHeight="1">
      <c r="B199" s="132"/>
      <c r="C199" s="133" t="s">
        <v>308</v>
      </c>
      <c r="D199" s="133" t="s">
        <v>184</v>
      </c>
      <c r="E199" s="134" t="s">
        <v>303</v>
      </c>
      <c r="F199" s="135" t="s">
        <v>304</v>
      </c>
      <c r="G199" s="136" t="s">
        <v>297</v>
      </c>
      <c r="H199" s="137">
        <v>1</v>
      </c>
      <c r="I199" s="138"/>
      <c r="J199" s="139">
        <f>ROUND(I199*H199,2)</f>
        <v>0</v>
      </c>
      <c r="K199" s="135" t="s">
        <v>1</v>
      </c>
      <c r="L199" s="32"/>
      <c r="M199" s="140" t="s">
        <v>1</v>
      </c>
      <c r="N199" s="141" t="s">
        <v>37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127</v>
      </c>
      <c r="AT199" s="144" t="s">
        <v>184</v>
      </c>
      <c r="AU199" s="144" t="s">
        <v>82</v>
      </c>
      <c r="AY199" s="17" t="s">
        <v>181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80</v>
      </c>
      <c r="BK199" s="145">
        <f>ROUND(I199*H199,2)</f>
        <v>0</v>
      </c>
      <c r="BL199" s="17" t="s">
        <v>127</v>
      </c>
      <c r="BM199" s="144" t="s">
        <v>929</v>
      </c>
    </row>
    <row r="200" spans="2:65" s="1" customFormat="1" ht="48.75">
      <c r="B200" s="32"/>
      <c r="D200" s="147" t="s">
        <v>204</v>
      </c>
      <c r="F200" s="161" t="s">
        <v>793</v>
      </c>
      <c r="I200" s="162"/>
      <c r="L200" s="32"/>
      <c r="M200" s="163"/>
      <c r="T200" s="56"/>
      <c r="AT200" s="17" t="s">
        <v>204</v>
      </c>
      <c r="AU200" s="17" t="s">
        <v>82</v>
      </c>
    </row>
    <row r="201" spans="2:65" s="12" customFormat="1">
      <c r="B201" s="146"/>
      <c r="D201" s="147" t="s">
        <v>191</v>
      </c>
      <c r="E201" s="148" t="s">
        <v>1</v>
      </c>
      <c r="F201" s="149" t="s">
        <v>80</v>
      </c>
      <c r="H201" s="150">
        <v>1</v>
      </c>
      <c r="I201" s="151"/>
      <c r="L201" s="146"/>
      <c r="M201" s="152"/>
      <c r="T201" s="153"/>
      <c r="AT201" s="148" t="s">
        <v>191</v>
      </c>
      <c r="AU201" s="148" t="s">
        <v>82</v>
      </c>
      <c r="AV201" s="12" t="s">
        <v>82</v>
      </c>
      <c r="AW201" s="12" t="s">
        <v>29</v>
      </c>
      <c r="AX201" s="12" t="s">
        <v>80</v>
      </c>
      <c r="AY201" s="148" t="s">
        <v>181</v>
      </c>
    </row>
    <row r="202" spans="2:65" s="11" customFormat="1" ht="22.9" customHeight="1">
      <c r="B202" s="120"/>
      <c r="D202" s="121" t="s">
        <v>71</v>
      </c>
      <c r="E202" s="130" t="s">
        <v>306</v>
      </c>
      <c r="F202" s="130" t="s">
        <v>307</v>
      </c>
      <c r="I202" s="123"/>
      <c r="J202" s="131">
        <f>BK202</f>
        <v>0</v>
      </c>
      <c r="L202" s="120"/>
      <c r="M202" s="125"/>
      <c r="P202" s="126">
        <f>SUM(P203:P205)</f>
        <v>0</v>
      </c>
      <c r="R202" s="126">
        <f>SUM(R203:R205)</f>
        <v>0</v>
      </c>
      <c r="T202" s="127">
        <f>SUM(T203:T205)</f>
        <v>0</v>
      </c>
      <c r="AR202" s="121" t="s">
        <v>82</v>
      </c>
      <c r="AT202" s="128" t="s">
        <v>71</v>
      </c>
      <c r="AU202" s="128" t="s">
        <v>80</v>
      </c>
      <c r="AY202" s="121" t="s">
        <v>181</v>
      </c>
      <c r="BK202" s="129">
        <f>SUM(BK203:BK205)</f>
        <v>0</v>
      </c>
    </row>
    <row r="203" spans="2:65" s="1" customFormat="1" ht="24.2" customHeight="1">
      <c r="B203" s="132"/>
      <c r="C203" s="133" t="s">
        <v>314</v>
      </c>
      <c r="D203" s="133" t="s">
        <v>184</v>
      </c>
      <c r="E203" s="134" t="s">
        <v>309</v>
      </c>
      <c r="F203" s="135" t="s">
        <v>310</v>
      </c>
      <c r="G203" s="136" t="s">
        <v>297</v>
      </c>
      <c r="H203" s="137">
        <v>1</v>
      </c>
      <c r="I203" s="138"/>
      <c r="J203" s="139">
        <f>ROUND(I203*H203,2)</f>
        <v>0</v>
      </c>
      <c r="K203" s="135" t="s">
        <v>1</v>
      </c>
      <c r="L203" s="32"/>
      <c r="M203" s="140" t="s">
        <v>1</v>
      </c>
      <c r="N203" s="141" t="s">
        <v>37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127</v>
      </c>
      <c r="AT203" s="144" t="s">
        <v>184</v>
      </c>
      <c r="AU203" s="144" t="s">
        <v>82</v>
      </c>
      <c r="AY203" s="17" t="s">
        <v>181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80</v>
      </c>
      <c r="BK203" s="145">
        <f>ROUND(I203*H203,2)</f>
        <v>0</v>
      </c>
      <c r="BL203" s="17" t="s">
        <v>127</v>
      </c>
      <c r="BM203" s="144" t="s">
        <v>930</v>
      </c>
    </row>
    <row r="204" spans="2:65" s="1" customFormat="1" ht="48.75">
      <c r="B204" s="32"/>
      <c r="D204" s="147" t="s">
        <v>204</v>
      </c>
      <c r="F204" s="161" t="s">
        <v>793</v>
      </c>
      <c r="I204" s="162"/>
      <c r="L204" s="32"/>
      <c r="M204" s="163"/>
      <c r="T204" s="56"/>
      <c r="AT204" s="17" t="s">
        <v>204</v>
      </c>
      <c r="AU204" s="17" t="s">
        <v>82</v>
      </c>
    </row>
    <row r="205" spans="2:65" s="12" customFormat="1">
      <c r="B205" s="146"/>
      <c r="D205" s="147" t="s">
        <v>191</v>
      </c>
      <c r="E205" s="148" t="s">
        <v>1</v>
      </c>
      <c r="F205" s="149" t="s">
        <v>80</v>
      </c>
      <c r="H205" s="150">
        <v>1</v>
      </c>
      <c r="I205" s="151"/>
      <c r="L205" s="146"/>
      <c r="M205" s="152"/>
      <c r="T205" s="153"/>
      <c r="AT205" s="148" t="s">
        <v>191</v>
      </c>
      <c r="AU205" s="148" t="s">
        <v>82</v>
      </c>
      <c r="AV205" s="12" t="s">
        <v>82</v>
      </c>
      <c r="AW205" s="12" t="s">
        <v>29</v>
      </c>
      <c r="AX205" s="12" t="s">
        <v>80</v>
      </c>
      <c r="AY205" s="148" t="s">
        <v>181</v>
      </c>
    </row>
    <row r="206" spans="2:65" s="11" customFormat="1" ht="22.9" customHeight="1">
      <c r="B206" s="120"/>
      <c r="D206" s="121" t="s">
        <v>71</v>
      </c>
      <c r="E206" s="130" t="s">
        <v>312</v>
      </c>
      <c r="F206" s="130" t="s">
        <v>313</v>
      </c>
      <c r="I206" s="123"/>
      <c r="J206" s="131">
        <f>BK206</f>
        <v>0</v>
      </c>
      <c r="L206" s="120"/>
      <c r="M206" s="125"/>
      <c r="P206" s="126">
        <f>SUM(P207:P208)</f>
        <v>0</v>
      </c>
      <c r="R206" s="126">
        <f>SUM(R207:R208)</f>
        <v>7.2679999999999995E-2</v>
      </c>
      <c r="T206" s="127">
        <f>SUM(T207:T208)</f>
        <v>0</v>
      </c>
      <c r="AR206" s="121" t="s">
        <v>82</v>
      </c>
      <c r="AT206" s="128" t="s">
        <v>71</v>
      </c>
      <c r="AU206" s="128" t="s">
        <v>80</v>
      </c>
      <c r="AY206" s="121" t="s">
        <v>181</v>
      </c>
      <c r="BK206" s="129">
        <f>SUM(BK207:BK208)</f>
        <v>0</v>
      </c>
    </row>
    <row r="207" spans="2:65" s="1" customFormat="1" ht="24.2" customHeight="1">
      <c r="B207" s="132"/>
      <c r="C207" s="133" t="s">
        <v>318</v>
      </c>
      <c r="D207" s="133" t="s">
        <v>184</v>
      </c>
      <c r="E207" s="134" t="s">
        <v>315</v>
      </c>
      <c r="F207" s="135" t="s">
        <v>316</v>
      </c>
      <c r="G207" s="136" t="s">
        <v>356</v>
      </c>
      <c r="H207" s="137">
        <v>2</v>
      </c>
      <c r="I207" s="138"/>
      <c r="J207" s="139">
        <f>ROUND(I207*H207,2)</f>
        <v>0</v>
      </c>
      <c r="K207" s="135" t="s">
        <v>1</v>
      </c>
      <c r="L207" s="32"/>
      <c r="M207" s="140" t="s">
        <v>1</v>
      </c>
      <c r="N207" s="141" t="s">
        <v>37</v>
      </c>
      <c r="P207" s="142">
        <f>O207*H207</f>
        <v>0</v>
      </c>
      <c r="Q207" s="142">
        <v>1.8169999999999999E-2</v>
      </c>
      <c r="R207" s="142">
        <f>Q207*H207</f>
        <v>3.6339999999999997E-2</v>
      </c>
      <c r="S207" s="142">
        <v>0</v>
      </c>
      <c r="T207" s="143">
        <f>S207*H207</f>
        <v>0</v>
      </c>
      <c r="AR207" s="144" t="s">
        <v>127</v>
      </c>
      <c r="AT207" s="144" t="s">
        <v>184</v>
      </c>
      <c r="AU207" s="144" t="s">
        <v>82</v>
      </c>
      <c r="AY207" s="17" t="s">
        <v>181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80</v>
      </c>
      <c r="BK207" s="145">
        <f>ROUND(I207*H207,2)</f>
        <v>0</v>
      </c>
      <c r="BL207" s="17" t="s">
        <v>127</v>
      </c>
      <c r="BM207" s="144" t="s">
        <v>669</v>
      </c>
    </row>
    <row r="208" spans="2:65" s="1" customFormat="1" ht="16.5" customHeight="1">
      <c r="B208" s="132"/>
      <c r="C208" s="133" t="s">
        <v>324</v>
      </c>
      <c r="D208" s="133" t="s">
        <v>184</v>
      </c>
      <c r="E208" s="134" t="s">
        <v>319</v>
      </c>
      <c r="F208" s="135" t="s">
        <v>320</v>
      </c>
      <c r="G208" s="136" t="s">
        <v>356</v>
      </c>
      <c r="H208" s="137">
        <v>2</v>
      </c>
      <c r="I208" s="138"/>
      <c r="J208" s="139">
        <f>ROUND(I208*H208,2)</f>
        <v>0</v>
      </c>
      <c r="K208" s="135" t="s">
        <v>1</v>
      </c>
      <c r="L208" s="32"/>
      <c r="M208" s="140" t="s">
        <v>1</v>
      </c>
      <c r="N208" s="141" t="s">
        <v>37</v>
      </c>
      <c r="P208" s="142">
        <f>O208*H208</f>
        <v>0</v>
      </c>
      <c r="Q208" s="142">
        <v>1.8169999999999999E-2</v>
      </c>
      <c r="R208" s="142">
        <f>Q208*H208</f>
        <v>3.6339999999999997E-2</v>
      </c>
      <c r="S208" s="142">
        <v>0</v>
      </c>
      <c r="T208" s="143">
        <f>S208*H208</f>
        <v>0</v>
      </c>
      <c r="AR208" s="144" t="s">
        <v>127</v>
      </c>
      <c r="AT208" s="144" t="s">
        <v>184</v>
      </c>
      <c r="AU208" s="144" t="s">
        <v>82</v>
      </c>
      <c r="AY208" s="17" t="s">
        <v>181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80</v>
      </c>
      <c r="BK208" s="145">
        <f>ROUND(I208*H208,2)</f>
        <v>0</v>
      </c>
      <c r="BL208" s="17" t="s">
        <v>127</v>
      </c>
      <c r="BM208" s="144" t="s">
        <v>670</v>
      </c>
    </row>
    <row r="209" spans="2:65" s="11" customFormat="1" ht="22.9" customHeight="1">
      <c r="B209" s="120"/>
      <c r="D209" s="121" t="s">
        <v>71</v>
      </c>
      <c r="E209" s="130" t="s">
        <v>322</v>
      </c>
      <c r="F209" s="130" t="s">
        <v>323</v>
      </c>
      <c r="I209" s="123"/>
      <c r="J209" s="131">
        <f>BK209</f>
        <v>0</v>
      </c>
      <c r="L209" s="120"/>
      <c r="M209" s="125"/>
      <c r="P209" s="126">
        <f>P210</f>
        <v>0</v>
      </c>
      <c r="R209" s="126">
        <f>R210</f>
        <v>1.8169999999999999E-2</v>
      </c>
      <c r="T209" s="127">
        <f>T210</f>
        <v>0</v>
      </c>
      <c r="AR209" s="121" t="s">
        <v>82</v>
      </c>
      <c r="AT209" s="128" t="s">
        <v>71</v>
      </c>
      <c r="AU209" s="128" t="s">
        <v>80</v>
      </c>
      <c r="AY209" s="121" t="s">
        <v>181</v>
      </c>
      <c r="BK209" s="129">
        <f>BK210</f>
        <v>0</v>
      </c>
    </row>
    <row r="210" spans="2:65" s="1" customFormat="1" ht="37.9" customHeight="1">
      <c r="B210" s="132"/>
      <c r="C210" s="133" t="s">
        <v>330</v>
      </c>
      <c r="D210" s="133" t="s">
        <v>184</v>
      </c>
      <c r="E210" s="134" t="s">
        <v>325</v>
      </c>
      <c r="F210" s="135" t="s">
        <v>326</v>
      </c>
      <c r="G210" s="136" t="s">
        <v>297</v>
      </c>
      <c r="H210" s="137">
        <v>1</v>
      </c>
      <c r="I210" s="138"/>
      <c r="J210" s="139">
        <f>ROUND(I210*H210,2)</f>
        <v>0</v>
      </c>
      <c r="K210" s="135" t="s">
        <v>1</v>
      </c>
      <c r="L210" s="32"/>
      <c r="M210" s="140" t="s">
        <v>1</v>
      </c>
      <c r="N210" s="141" t="s">
        <v>37</v>
      </c>
      <c r="P210" s="142">
        <f>O210*H210</f>
        <v>0</v>
      </c>
      <c r="Q210" s="142">
        <v>1.8169999999999999E-2</v>
      </c>
      <c r="R210" s="142">
        <f>Q210*H210</f>
        <v>1.8169999999999999E-2</v>
      </c>
      <c r="S210" s="142">
        <v>0</v>
      </c>
      <c r="T210" s="143">
        <f>S210*H210</f>
        <v>0</v>
      </c>
      <c r="AR210" s="144" t="s">
        <v>127</v>
      </c>
      <c r="AT210" s="144" t="s">
        <v>184</v>
      </c>
      <c r="AU210" s="144" t="s">
        <v>82</v>
      </c>
      <c r="AY210" s="17" t="s">
        <v>181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80</v>
      </c>
      <c r="BK210" s="145">
        <f>ROUND(I210*H210,2)</f>
        <v>0</v>
      </c>
      <c r="BL210" s="17" t="s">
        <v>127</v>
      </c>
      <c r="BM210" s="144" t="s">
        <v>671</v>
      </c>
    </row>
    <row r="211" spans="2:65" s="11" customFormat="1" ht="22.9" customHeight="1">
      <c r="B211" s="120"/>
      <c r="D211" s="121" t="s">
        <v>71</v>
      </c>
      <c r="E211" s="130" t="s">
        <v>328</v>
      </c>
      <c r="F211" s="130" t="s">
        <v>329</v>
      </c>
      <c r="I211" s="123"/>
      <c r="J211" s="131">
        <f>BK211</f>
        <v>0</v>
      </c>
      <c r="L211" s="120"/>
      <c r="M211" s="125"/>
      <c r="P211" s="126">
        <f>SUM(P212:P214)</f>
        <v>0</v>
      </c>
      <c r="R211" s="126">
        <f>SUM(R212:R214)</f>
        <v>0.28702500000000003</v>
      </c>
      <c r="T211" s="127">
        <f>SUM(T212:T214)</f>
        <v>0</v>
      </c>
      <c r="AR211" s="121" t="s">
        <v>82</v>
      </c>
      <c r="AT211" s="128" t="s">
        <v>71</v>
      </c>
      <c r="AU211" s="128" t="s">
        <v>80</v>
      </c>
      <c r="AY211" s="121" t="s">
        <v>181</v>
      </c>
      <c r="BK211" s="129">
        <f>SUM(BK212:BK214)</f>
        <v>0</v>
      </c>
    </row>
    <row r="212" spans="2:65" s="1" customFormat="1" ht="24.2" customHeight="1">
      <c r="B212" s="132"/>
      <c r="C212" s="133" t="s">
        <v>334</v>
      </c>
      <c r="D212" s="133" t="s">
        <v>184</v>
      </c>
      <c r="E212" s="134" t="s">
        <v>331</v>
      </c>
      <c r="F212" s="135" t="s">
        <v>332</v>
      </c>
      <c r="G212" s="136" t="s">
        <v>187</v>
      </c>
      <c r="H212" s="137">
        <v>37.5</v>
      </c>
      <c r="I212" s="138"/>
      <c r="J212" s="139">
        <f>ROUND(I212*H212,2)</f>
        <v>0</v>
      </c>
      <c r="K212" s="135" t="s">
        <v>1</v>
      </c>
      <c r="L212" s="32"/>
      <c r="M212" s="140" t="s">
        <v>1</v>
      </c>
      <c r="N212" s="141" t="s">
        <v>37</v>
      </c>
      <c r="P212" s="142">
        <f>O212*H212</f>
        <v>0</v>
      </c>
      <c r="Q212" s="142">
        <v>2.6700000000000001E-3</v>
      </c>
      <c r="R212" s="142">
        <f>Q212*H212</f>
        <v>0.10012500000000001</v>
      </c>
      <c r="S212" s="142">
        <v>0</v>
      </c>
      <c r="T212" s="143">
        <f>S212*H212</f>
        <v>0</v>
      </c>
      <c r="AR212" s="144" t="s">
        <v>127</v>
      </c>
      <c r="AT212" s="144" t="s">
        <v>184</v>
      </c>
      <c r="AU212" s="144" t="s">
        <v>82</v>
      </c>
      <c r="AY212" s="17" t="s">
        <v>181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80</v>
      </c>
      <c r="BK212" s="145">
        <f>ROUND(I212*H212,2)</f>
        <v>0</v>
      </c>
      <c r="BL212" s="17" t="s">
        <v>127</v>
      </c>
      <c r="BM212" s="144" t="s">
        <v>931</v>
      </c>
    </row>
    <row r="213" spans="2:65" s="1" customFormat="1" ht="24.2" customHeight="1">
      <c r="B213" s="132"/>
      <c r="C213" s="133" t="s">
        <v>275</v>
      </c>
      <c r="D213" s="133" t="s">
        <v>184</v>
      </c>
      <c r="E213" s="134" t="s">
        <v>335</v>
      </c>
      <c r="F213" s="135" t="s">
        <v>336</v>
      </c>
      <c r="G213" s="136" t="s">
        <v>187</v>
      </c>
      <c r="H213" s="137">
        <v>37.5</v>
      </c>
      <c r="I213" s="138"/>
      <c r="J213" s="139">
        <f>ROUND(I213*H213,2)</f>
        <v>0</v>
      </c>
      <c r="K213" s="135" t="s">
        <v>1</v>
      </c>
      <c r="L213" s="32"/>
      <c r="M213" s="140" t="s">
        <v>1</v>
      </c>
      <c r="N213" s="141" t="s">
        <v>37</v>
      </c>
      <c r="P213" s="142">
        <f>O213*H213</f>
        <v>0</v>
      </c>
      <c r="Q213" s="142">
        <v>2.6700000000000001E-3</v>
      </c>
      <c r="R213" s="142">
        <f>Q213*H213</f>
        <v>0.10012500000000001</v>
      </c>
      <c r="S213" s="142">
        <v>0</v>
      </c>
      <c r="T213" s="143">
        <f>S213*H213</f>
        <v>0</v>
      </c>
      <c r="AR213" s="144" t="s">
        <v>127</v>
      </c>
      <c r="AT213" s="144" t="s">
        <v>184</v>
      </c>
      <c r="AU213" s="144" t="s">
        <v>82</v>
      </c>
      <c r="AY213" s="17" t="s">
        <v>181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127</v>
      </c>
      <c r="BM213" s="144" t="s">
        <v>932</v>
      </c>
    </row>
    <row r="214" spans="2:65" s="1" customFormat="1" ht="24.2" customHeight="1">
      <c r="B214" s="132"/>
      <c r="C214" s="133" t="s">
        <v>343</v>
      </c>
      <c r="D214" s="133" t="s">
        <v>184</v>
      </c>
      <c r="E214" s="134" t="s">
        <v>338</v>
      </c>
      <c r="F214" s="135" t="s">
        <v>339</v>
      </c>
      <c r="G214" s="136" t="s">
        <v>187</v>
      </c>
      <c r="H214" s="137">
        <v>32.5</v>
      </c>
      <c r="I214" s="138"/>
      <c r="J214" s="139">
        <f>ROUND(I214*H214,2)</f>
        <v>0</v>
      </c>
      <c r="K214" s="135" t="s">
        <v>1</v>
      </c>
      <c r="L214" s="32"/>
      <c r="M214" s="140" t="s">
        <v>1</v>
      </c>
      <c r="N214" s="141" t="s">
        <v>37</v>
      </c>
      <c r="P214" s="142">
        <f>O214*H214</f>
        <v>0</v>
      </c>
      <c r="Q214" s="142">
        <v>2.6700000000000001E-3</v>
      </c>
      <c r="R214" s="142">
        <f>Q214*H214</f>
        <v>8.6775000000000005E-2</v>
      </c>
      <c r="S214" s="142">
        <v>0</v>
      </c>
      <c r="T214" s="143">
        <f>S214*H214</f>
        <v>0</v>
      </c>
      <c r="AR214" s="144" t="s">
        <v>127</v>
      </c>
      <c r="AT214" s="144" t="s">
        <v>184</v>
      </c>
      <c r="AU214" s="144" t="s">
        <v>82</v>
      </c>
      <c r="AY214" s="17" t="s">
        <v>181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80</v>
      </c>
      <c r="BK214" s="145">
        <f>ROUND(I214*H214,2)</f>
        <v>0</v>
      </c>
      <c r="BL214" s="17" t="s">
        <v>127</v>
      </c>
      <c r="BM214" s="144" t="s">
        <v>933</v>
      </c>
    </row>
    <row r="215" spans="2:65" s="11" customFormat="1" ht="22.9" customHeight="1">
      <c r="B215" s="120"/>
      <c r="D215" s="121" t="s">
        <v>71</v>
      </c>
      <c r="E215" s="130" t="s">
        <v>341</v>
      </c>
      <c r="F215" s="130" t="s">
        <v>342</v>
      </c>
      <c r="I215" s="123"/>
      <c r="J215" s="131">
        <f>BK215</f>
        <v>0</v>
      </c>
      <c r="L215" s="120"/>
      <c r="M215" s="125"/>
      <c r="P215" s="126">
        <f>SUM(P216:P233)</f>
        <v>0</v>
      </c>
      <c r="R215" s="126">
        <f>SUM(R216:R233)</f>
        <v>1.8040038</v>
      </c>
      <c r="T215" s="127">
        <f>SUM(T216:T233)</f>
        <v>0.49614399999999997</v>
      </c>
      <c r="AR215" s="121" t="s">
        <v>82</v>
      </c>
      <c r="AT215" s="128" t="s">
        <v>71</v>
      </c>
      <c r="AU215" s="128" t="s">
        <v>80</v>
      </c>
      <c r="AY215" s="121" t="s">
        <v>181</v>
      </c>
      <c r="BK215" s="129">
        <f>SUM(BK216:BK233)</f>
        <v>0</v>
      </c>
    </row>
    <row r="216" spans="2:65" s="1" customFormat="1" ht="33" customHeight="1">
      <c r="B216" s="132"/>
      <c r="C216" s="133" t="s">
        <v>348</v>
      </c>
      <c r="D216" s="133" t="s">
        <v>184</v>
      </c>
      <c r="E216" s="134" t="s">
        <v>344</v>
      </c>
      <c r="F216" s="135" t="s">
        <v>345</v>
      </c>
      <c r="G216" s="136" t="s">
        <v>187</v>
      </c>
      <c r="H216" s="137">
        <v>21.78</v>
      </c>
      <c r="I216" s="138"/>
      <c r="J216" s="139">
        <f>ROUND(I216*H216,2)</f>
        <v>0</v>
      </c>
      <c r="K216" s="135" t="s">
        <v>188</v>
      </c>
      <c r="L216" s="32"/>
      <c r="M216" s="140" t="s">
        <v>1</v>
      </c>
      <c r="N216" s="141" t="s">
        <v>37</v>
      </c>
      <c r="P216" s="142">
        <f>O216*H216</f>
        <v>0</v>
      </c>
      <c r="Q216" s="142">
        <v>3.0859999999999999E-2</v>
      </c>
      <c r="R216" s="142">
        <f>Q216*H216</f>
        <v>0.67213080000000003</v>
      </c>
      <c r="S216" s="142">
        <v>0</v>
      </c>
      <c r="T216" s="143">
        <f>S216*H216</f>
        <v>0</v>
      </c>
      <c r="AR216" s="144" t="s">
        <v>127</v>
      </c>
      <c r="AT216" s="144" t="s">
        <v>184</v>
      </c>
      <c r="AU216" s="144" t="s">
        <v>82</v>
      </c>
      <c r="AY216" s="17" t="s">
        <v>181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80</v>
      </c>
      <c r="BK216" s="145">
        <f>ROUND(I216*H216,2)</f>
        <v>0</v>
      </c>
      <c r="BL216" s="17" t="s">
        <v>127</v>
      </c>
      <c r="BM216" s="144" t="s">
        <v>934</v>
      </c>
    </row>
    <row r="217" spans="2:65" s="12" customFormat="1">
      <c r="B217" s="146"/>
      <c r="D217" s="147" t="s">
        <v>191</v>
      </c>
      <c r="E217" s="148" t="s">
        <v>1</v>
      </c>
      <c r="F217" s="149" t="s">
        <v>935</v>
      </c>
      <c r="H217" s="150">
        <v>21.78</v>
      </c>
      <c r="I217" s="151"/>
      <c r="L217" s="146"/>
      <c r="M217" s="152"/>
      <c r="T217" s="153"/>
      <c r="AT217" s="148" t="s">
        <v>191</v>
      </c>
      <c r="AU217" s="148" t="s">
        <v>82</v>
      </c>
      <c r="AV217" s="12" t="s">
        <v>82</v>
      </c>
      <c r="AW217" s="12" t="s">
        <v>29</v>
      </c>
      <c r="AX217" s="12" t="s">
        <v>72</v>
      </c>
      <c r="AY217" s="148" t="s">
        <v>181</v>
      </c>
    </row>
    <row r="218" spans="2:65" s="13" customFormat="1">
      <c r="B218" s="154"/>
      <c r="D218" s="147" t="s">
        <v>191</v>
      </c>
      <c r="E218" s="155" t="s">
        <v>1</v>
      </c>
      <c r="F218" s="156" t="s">
        <v>193</v>
      </c>
      <c r="H218" s="157">
        <v>21.78</v>
      </c>
      <c r="I218" s="158"/>
      <c r="L218" s="154"/>
      <c r="M218" s="159"/>
      <c r="T218" s="160"/>
      <c r="AT218" s="155" t="s">
        <v>191</v>
      </c>
      <c r="AU218" s="155" t="s">
        <v>82</v>
      </c>
      <c r="AV218" s="13" t="s">
        <v>189</v>
      </c>
      <c r="AW218" s="13" t="s">
        <v>29</v>
      </c>
      <c r="AX218" s="13" t="s">
        <v>80</v>
      </c>
      <c r="AY218" s="155" t="s">
        <v>181</v>
      </c>
    </row>
    <row r="219" spans="2:65" s="1" customFormat="1" ht="24.2" customHeight="1">
      <c r="B219" s="132"/>
      <c r="C219" s="133" t="s">
        <v>353</v>
      </c>
      <c r="D219" s="133" t="s">
        <v>184</v>
      </c>
      <c r="E219" s="134" t="s">
        <v>349</v>
      </c>
      <c r="F219" s="135" t="s">
        <v>350</v>
      </c>
      <c r="G219" s="136" t="s">
        <v>187</v>
      </c>
      <c r="H219" s="137">
        <v>7.8</v>
      </c>
      <c r="I219" s="138"/>
      <c r="J219" s="139">
        <f>ROUND(I219*H219,2)</f>
        <v>0</v>
      </c>
      <c r="K219" s="135" t="s">
        <v>188</v>
      </c>
      <c r="L219" s="32"/>
      <c r="M219" s="140" t="s">
        <v>1</v>
      </c>
      <c r="N219" s="141" t="s">
        <v>37</v>
      </c>
      <c r="P219" s="142">
        <f>O219*H219</f>
        <v>0</v>
      </c>
      <c r="Q219" s="142">
        <v>0</v>
      </c>
      <c r="R219" s="142">
        <f>Q219*H219</f>
        <v>0</v>
      </c>
      <c r="S219" s="142">
        <v>5.638E-2</v>
      </c>
      <c r="T219" s="143">
        <f>S219*H219</f>
        <v>0.43976399999999999</v>
      </c>
      <c r="AR219" s="144" t="s">
        <v>127</v>
      </c>
      <c r="AT219" s="144" t="s">
        <v>184</v>
      </c>
      <c r="AU219" s="144" t="s">
        <v>82</v>
      </c>
      <c r="AY219" s="17" t="s">
        <v>181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80</v>
      </c>
      <c r="BK219" s="145">
        <f>ROUND(I219*H219,2)</f>
        <v>0</v>
      </c>
      <c r="BL219" s="17" t="s">
        <v>127</v>
      </c>
      <c r="BM219" s="144" t="s">
        <v>936</v>
      </c>
    </row>
    <row r="220" spans="2:65" s="12" customFormat="1">
      <c r="B220" s="146"/>
      <c r="D220" s="147" t="s">
        <v>191</v>
      </c>
      <c r="E220" s="148" t="s">
        <v>1</v>
      </c>
      <c r="F220" s="149" t="s">
        <v>937</v>
      </c>
      <c r="H220" s="150">
        <v>7.8</v>
      </c>
      <c r="I220" s="151"/>
      <c r="L220" s="146"/>
      <c r="M220" s="152"/>
      <c r="T220" s="153"/>
      <c r="AT220" s="148" t="s">
        <v>191</v>
      </c>
      <c r="AU220" s="148" t="s">
        <v>82</v>
      </c>
      <c r="AV220" s="12" t="s">
        <v>82</v>
      </c>
      <c r="AW220" s="12" t="s">
        <v>29</v>
      </c>
      <c r="AX220" s="12" t="s">
        <v>72</v>
      </c>
      <c r="AY220" s="148" t="s">
        <v>181</v>
      </c>
    </row>
    <row r="221" spans="2:65" s="13" customFormat="1">
      <c r="B221" s="154"/>
      <c r="D221" s="147" t="s">
        <v>191</v>
      </c>
      <c r="E221" s="155" t="s">
        <v>1</v>
      </c>
      <c r="F221" s="156" t="s">
        <v>193</v>
      </c>
      <c r="H221" s="157">
        <v>7.8</v>
      </c>
      <c r="I221" s="158"/>
      <c r="L221" s="154"/>
      <c r="M221" s="159"/>
      <c r="T221" s="160"/>
      <c r="AT221" s="155" t="s">
        <v>191</v>
      </c>
      <c r="AU221" s="155" t="s">
        <v>82</v>
      </c>
      <c r="AV221" s="13" t="s">
        <v>189</v>
      </c>
      <c r="AW221" s="13" t="s">
        <v>29</v>
      </c>
      <c r="AX221" s="13" t="s">
        <v>80</v>
      </c>
      <c r="AY221" s="155" t="s">
        <v>181</v>
      </c>
    </row>
    <row r="222" spans="2:65" s="1" customFormat="1" ht="16.5" customHeight="1">
      <c r="B222" s="132"/>
      <c r="C222" s="133" t="s">
        <v>358</v>
      </c>
      <c r="D222" s="133" t="s">
        <v>184</v>
      </c>
      <c r="E222" s="134" t="s">
        <v>354</v>
      </c>
      <c r="F222" s="135" t="s">
        <v>355</v>
      </c>
      <c r="G222" s="136" t="s">
        <v>356</v>
      </c>
      <c r="H222" s="137">
        <v>1</v>
      </c>
      <c r="I222" s="138"/>
      <c r="J222" s="139">
        <f>ROUND(I222*H222,2)</f>
        <v>0</v>
      </c>
      <c r="K222" s="135" t="s">
        <v>1</v>
      </c>
      <c r="L222" s="32"/>
      <c r="M222" s="140" t="s">
        <v>1</v>
      </c>
      <c r="N222" s="141" t="s">
        <v>37</v>
      </c>
      <c r="P222" s="142">
        <f>O222*H222</f>
        <v>0</v>
      </c>
      <c r="Q222" s="142">
        <v>0</v>
      </c>
      <c r="R222" s="142">
        <f>Q222*H222</f>
        <v>0</v>
      </c>
      <c r="S222" s="142">
        <v>5.638E-2</v>
      </c>
      <c r="T222" s="143">
        <f>S222*H222</f>
        <v>5.638E-2</v>
      </c>
      <c r="AR222" s="144" t="s">
        <v>127</v>
      </c>
      <c r="AT222" s="144" t="s">
        <v>184</v>
      </c>
      <c r="AU222" s="144" t="s">
        <v>82</v>
      </c>
      <c r="AY222" s="17" t="s">
        <v>181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80</v>
      </c>
      <c r="BK222" s="145">
        <f>ROUND(I222*H222,2)</f>
        <v>0</v>
      </c>
      <c r="BL222" s="17" t="s">
        <v>127</v>
      </c>
      <c r="BM222" s="144" t="s">
        <v>938</v>
      </c>
    </row>
    <row r="223" spans="2:65" s="12" customFormat="1">
      <c r="B223" s="146"/>
      <c r="D223" s="147" t="s">
        <v>191</v>
      </c>
      <c r="E223" s="148" t="s">
        <v>1</v>
      </c>
      <c r="F223" s="149" t="s">
        <v>80</v>
      </c>
      <c r="H223" s="150">
        <v>1</v>
      </c>
      <c r="I223" s="151"/>
      <c r="L223" s="146"/>
      <c r="M223" s="152"/>
      <c r="T223" s="153"/>
      <c r="AT223" s="148" t="s">
        <v>191</v>
      </c>
      <c r="AU223" s="148" t="s">
        <v>82</v>
      </c>
      <c r="AV223" s="12" t="s">
        <v>82</v>
      </c>
      <c r="AW223" s="12" t="s">
        <v>29</v>
      </c>
      <c r="AX223" s="12" t="s">
        <v>80</v>
      </c>
      <c r="AY223" s="148" t="s">
        <v>181</v>
      </c>
    </row>
    <row r="224" spans="2:65" s="1" customFormat="1" ht="24.2" customHeight="1">
      <c r="B224" s="132"/>
      <c r="C224" s="133" t="s">
        <v>362</v>
      </c>
      <c r="D224" s="133" t="s">
        <v>184</v>
      </c>
      <c r="E224" s="134" t="s">
        <v>675</v>
      </c>
      <c r="F224" s="135" t="s">
        <v>676</v>
      </c>
      <c r="G224" s="136" t="s">
        <v>187</v>
      </c>
      <c r="H224" s="137">
        <v>37.5</v>
      </c>
      <c r="I224" s="138"/>
      <c r="J224" s="139">
        <f>ROUND(I224*H224,2)</f>
        <v>0</v>
      </c>
      <c r="K224" s="135" t="s">
        <v>188</v>
      </c>
      <c r="L224" s="32"/>
      <c r="M224" s="140" t="s">
        <v>1</v>
      </c>
      <c r="N224" s="141" t="s">
        <v>37</v>
      </c>
      <c r="P224" s="142">
        <f>O224*H224</f>
        <v>0</v>
      </c>
      <c r="Q224" s="142">
        <v>2.487E-2</v>
      </c>
      <c r="R224" s="142">
        <f>Q224*H224</f>
        <v>0.93262500000000004</v>
      </c>
      <c r="S224" s="142">
        <v>0</v>
      </c>
      <c r="T224" s="143">
        <f>S224*H224</f>
        <v>0</v>
      </c>
      <c r="AR224" s="144" t="s">
        <v>127</v>
      </c>
      <c r="AT224" s="144" t="s">
        <v>184</v>
      </c>
      <c r="AU224" s="144" t="s">
        <v>82</v>
      </c>
      <c r="AY224" s="17" t="s">
        <v>181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80</v>
      </c>
      <c r="BK224" s="145">
        <f>ROUND(I224*H224,2)</f>
        <v>0</v>
      </c>
      <c r="BL224" s="17" t="s">
        <v>127</v>
      </c>
      <c r="BM224" s="144" t="s">
        <v>939</v>
      </c>
    </row>
    <row r="225" spans="2:65" s="1" customFormat="1" ht="24.2" customHeight="1">
      <c r="B225" s="132"/>
      <c r="C225" s="133" t="s">
        <v>368</v>
      </c>
      <c r="D225" s="133" t="s">
        <v>184</v>
      </c>
      <c r="E225" s="134" t="s">
        <v>363</v>
      </c>
      <c r="F225" s="135" t="s">
        <v>364</v>
      </c>
      <c r="G225" s="136" t="s">
        <v>240</v>
      </c>
      <c r="H225" s="137">
        <v>6.4</v>
      </c>
      <c r="I225" s="138"/>
      <c r="J225" s="139">
        <f>ROUND(I225*H225,2)</f>
        <v>0</v>
      </c>
      <c r="K225" s="135" t="s">
        <v>188</v>
      </c>
      <c r="L225" s="32"/>
      <c r="M225" s="140" t="s">
        <v>1</v>
      </c>
      <c r="N225" s="141" t="s">
        <v>37</v>
      </c>
      <c r="P225" s="142">
        <f>O225*H225</f>
        <v>0</v>
      </c>
      <c r="Q225" s="142">
        <v>1.9359999999999999E-2</v>
      </c>
      <c r="R225" s="142">
        <f>Q225*H225</f>
        <v>0.123904</v>
      </c>
      <c r="S225" s="142">
        <v>0</v>
      </c>
      <c r="T225" s="143">
        <f>S225*H225</f>
        <v>0</v>
      </c>
      <c r="AR225" s="144" t="s">
        <v>127</v>
      </c>
      <c r="AT225" s="144" t="s">
        <v>184</v>
      </c>
      <c r="AU225" s="144" t="s">
        <v>82</v>
      </c>
      <c r="AY225" s="17" t="s">
        <v>181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80</v>
      </c>
      <c r="BK225" s="145">
        <f>ROUND(I225*H225,2)</f>
        <v>0</v>
      </c>
      <c r="BL225" s="17" t="s">
        <v>127</v>
      </c>
      <c r="BM225" s="144" t="s">
        <v>678</v>
      </c>
    </row>
    <row r="226" spans="2:65" s="14" customFormat="1">
      <c r="B226" s="164"/>
      <c r="D226" s="147" t="s">
        <v>191</v>
      </c>
      <c r="E226" s="165" t="s">
        <v>1</v>
      </c>
      <c r="F226" s="166" t="s">
        <v>366</v>
      </c>
      <c r="H226" s="165" t="s">
        <v>1</v>
      </c>
      <c r="I226" s="167"/>
      <c r="L226" s="164"/>
      <c r="M226" s="168"/>
      <c r="T226" s="169"/>
      <c r="AT226" s="165" t="s">
        <v>191</v>
      </c>
      <c r="AU226" s="165" t="s">
        <v>82</v>
      </c>
      <c r="AV226" s="14" t="s">
        <v>80</v>
      </c>
      <c r="AW226" s="14" t="s">
        <v>29</v>
      </c>
      <c r="AX226" s="14" t="s">
        <v>72</v>
      </c>
      <c r="AY226" s="165" t="s">
        <v>181</v>
      </c>
    </row>
    <row r="227" spans="2:65" s="12" customFormat="1">
      <c r="B227" s="146"/>
      <c r="D227" s="147" t="s">
        <v>191</v>
      </c>
      <c r="E227" s="148" t="s">
        <v>1</v>
      </c>
      <c r="F227" s="149" t="s">
        <v>753</v>
      </c>
      <c r="H227" s="150">
        <v>6.4</v>
      </c>
      <c r="I227" s="151"/>
      <c r="L227" s="146"/>
      <c r="M227" s="152"/>
      <c r="T227" s="153"/>
      <c r="AT227" s="148" t="s">
        <v>191</v>
      </c>
      <c r="AU227" s="148" t="s">
        <v>82</v>
      </c>
      <c r="AV227" s="12" t="s">
        <v>82</v>
      </c>
      <c r="AW227" s="12" t="s">
        <v>29</v>
      </c>
      <c r="AX227" s="12" t="s">
        <v>80</v>
      </c>
      <c r="AY227" s="148" t="s">
        <v>181</v>
      </c>
    </row>
    <row r="228" spans="2:65" s="1" customFormat="1" ht="21.75" customHeight="1">
      <c r="B228" s="132"/>
      <c r="C228" s="133" t="s">
        <v>374</v>
      </c>
      <c r="D228" s="133" t="s">
        <v>184</v>
      </c>
      <c r="E228" s="134" t="s">
        <v>369</v>
      </c>
      <c r="F228" s="135" t="s">
        <v>370</v>
      </c>
      <c r="G228" s="136" t="s">
        <v>240</v>
      </c>
      <c r="H228" s="137">
        <v>13.6</v>
      </c>
      <c r="I228" s="138"/>
      <c r="J228" s="139">
        <f>ROUND(I228*H228,2)</f>
        <v>0</v>
      </c>
      <c r="K228" s="135" t="s">
        <v>188</v>
      </c>
      <c r="L228" s="32"/>
      <c r="M228" s="140" t="s">
        <v>1</v>
      </c>
      <c r="N228" s="141" t="s">
        <v>37</v>
      </c>
      <c r="P228" s="142">
        <f>O228*H228</f>
        <v>0</v>
      </c>
      <c r="Q228" s="142">
        <v>5.5399999999999998E-3</v>
      </c>
      <c r="R228" s="142">
        <f>Q228*H228</f>
        <v>7.5343999999999994E-2</v>
      </c>
      <c r="S228" s="142">
        <v>0</v>
      </c>
      <c r="T228" s="143">
        <f>S228*H228</f>
        <v>0</v>
      </c>
      <c r="AR228" s="144" t="s">
        <v>127</v>
      </c>
      <c r="AT228" s="144" t="s">
        <v>184</v>
      </c>
      <c r="AU228" s="144" t="s">
        <v>82</v>
      </c>
      <c r="AY228" s="17" t="s">
        <v>181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80</v>
      </c>
      <c r="BK228" s="145">
        <f>ROUND(I228*H228,2)</f>
        <v>0</v>
      </c>
      <c r="BL228" s="17" t="s">
        <v>127</v>
      </c>
      <c r="BM228" s="144" t="s">
        <v>679</v>
      </c>
    </row>
    <row r="229" spans="2:65" s="14" customFormat="1">
      <c r="B229" s="164"/>
      <c r="D229" s="147" t="s">
        <v>191</v>
      </c>
      <c r="E229" s="165" t="s">
        <v>1</v>
      </c>
      <c r="F229" s="166" t="s">
        <v>680</v>
      </c>
      <c r="H229" s="165" t="s">
        <v>1</v>
      </c>
      <c r="I229" s="167"/>
      <c r="L229" s="164"/>
      <c r="M229" s="168"/>
      <c r="T229" s="169"/>
      <c r="AT229" s="165" t="s">
        <v>191</v>
      </c>
      <c r="AU229" s="165" t="s">
        <v>82</v>
      </c>
      <c r="AV229" s="14" t="s">
        <v>80</v>
      </c>
      <c r="AW229" s="14" t="s">
        <v>29</v>
      </c>
      <c r="AX229" s="14" t="s">
        <v>72</v>
      </c>
      <c r="AY229" s="165" t="s">
        <v>181</v>
      </c>
    </row>
    <row r="230" spans="2:65" s="12" customFormat="1">
      <c r="B230" s="146"/>
      <c r="D230" s="147" t="s">
        <v>191</v>
      </c>
      <c r="E230" s="148" t="s">
        <v>1</v>
      </c>
      <c r="F230" s="149" t="s">
        <v>754</v>
      </c>
      <c r="H230" s="150">
        <v>13.6</v>
      </c>
      <c r="I230" s="151"/>
      <c r="L230" s="146"/>
      <c r="M230" s="152"/>
      <c r="T230" s="153"/>
      <c r="AT230" s="148" t="s">
        <v>191</v>
      </c>
      <c r="AU230" s="148" t="s">
        <v>82</v>
      </c>
      <c r="AV230" s="12" t="s">
        <v>82</v>
      </c>
      <c r="AW230" s="12" t="s">
        <v>29</v>
      </c>
      <c r="AX230" s="12" t="s">
        <v>72</v>
      </c>
      <c r="AY230" s="148" t="s">
        <v>181</v>
      </c>
    </row>
    <row r="231" spans="2:65" s="13" customFormat="1">
      <c r="B231" s="154"/>
      <c r="D231" s="147" t="s">
        <v>191</v>
      </c>
      <c r="E231" s="155" t="s">
        <v>1</v>
      </c>
      <c r="F231" s="156" t="s">
        <v>193</v>
      </c>
      <c r="H231" s="157">
        <v>13.6</v>
      </c>
      <c r="I231" s="158"/>
      <c r="L231" s="154"/>
      <c r="M231" s="159"/>
      <c r="T231" s="160"/>
      <c r="AT231" s="155" t="s">
        <v>191</v>
      </c>
      <c r="AU231" s="155" t="s">
        <v>82</v>
      </c>
      <c r="AV231" s="13" t="s">
        <v>189</v>
      </c>
      <c r="AW231" s="13" t="s">
        <v>29</v>
      </c>
      <c r="AX231" s="13" t="s">
        <v>80</v>
      </c>
      <c r="AY231" s="155" t="s">
        <v>181</v>
      </c>
    </row>
    <row r="232" spans="2:65" s="1" customFormat="1" ht="24.2" customHeight="1">
      <c r="B232" s="132"/>
      <c r="C232" s="133" t="s">
        <v>378</v>
      </c>
      <c r="D232" s="133" t="s">
        <v>184</v>
      </c>
      <c r="E232" s="134" t="s">
        <v>375</v>
      </c>
      <c r="F232" s="135" t="s">
        <v>376</v>
      </c>
      <c r="G232" s="136" t="s">
        <v>236</v>
      </c>
      <c r="H232" s="137">
        <v>1.804</v>
      </c>
      <c r="I232" s="138"/>
      <c r="J232" s="139">
        <f>ROUND(I232*H232,2)</f>
        <v>0</v>
      </c>
      <c r="K232" s="135" t="s">
        <v>188</v>
      </c>
      <c r="L232" s="32"/>
      <c r="M232" s="140" t="s">
        <v>1</v>
      </c>
      <c r="N232" s="141" t="s">
        <v>37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127</v>
      </c>
      <c r="AT232" s="144" t="s">
        <v>184</v>
      </c>
      <c r="AU232" s="144" t="s">
        <v>82</v>
      </c>
      <c r="AY232" s="17" t="s">
        <v>181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80</v>
      </c>
      <c r="BK232" s="145">
        <f>ROUND(I232*H232,2)</f>
        <v>0</v>
      </c>
      <c r="BL232" s="17" t="s">
        <v>127</v>
      </c>
      <c r="BM232" s="144" t="s">
        <v>682</v>
      </c>
    </row>
    <row r="233" spans="2:65" s="1" customFormat="1" ht="24.2" customHeight="1">
      <c r="B233" s="132"/>
      <c r="C233" s="133" t="s">
        <v>384</v>
      </c>
      <c r="D233" s="133" t="s">
        <v>184</v>
      </c>
      <c r="E233" s="134" t="s">
        <v>379</v>
      </c>
      <c r="F233" s="135" t="s">
        <v>380</v>
      </c>
      <c r="G233" s="136" t="s">
        <v>236</v>
      </c>
      <c r="H233" s="137">
        <v>1.804</v>
      </c>
      <c r="I233" s="138"/>
      <c r="J233" s="139">
        <f>ROUND(I233*H233,2)</f>
        <v>0</v>
      </c>
      <c r="K233" s="135" t="s">
        <v>188</v>
      </c>
      <c r="L233" s="32"/>
      <c r="M233" s="140" t="s">
        <v>1</v>
      </c>
      <c r="N233" s="141" t="s">
        <v>37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127</v>
      </c>
      <c r="AT233" s="144" t="s">
        <v>184</v>
      </c>
      <c r="AU233" s="144" t="s">
        <v>82</v>
      </c>
      <c r="AY233" s="17" t="s">
        <v>181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80</v>
      </c>
      <c r="BK233" s="145">
        <f>ROUND(I233*H233,2)</f>
        <v>0</v>
      </c>
      <c r="BL233" s="17" t="s">
        <v>127</v>
      </c>
      <c r="BM233" s="144" t="s">
        <v>683</v>
      </c>
    </row>
    <row r="234" spans="2:65" s="11" customFormat="1" ht="22.9" customHeight="1">
      <c r="B234" s="120"/>
      <c r="D234" s="121" t="s">
        <v>71</v>
      </c>
      <c r="E234" s="130" t="s">
        <v>382</v>
      </c>
      <c r="F234" s="130" t="s">
        <v>383</v>
      </c>
      <c r="I234" s="123"/>
      <c r="J234" s="131">
        <f>BK234</f>
        <v>0</v>
      </c>
      <c r="L234" s="120"/>
      <c r="M234" s="125"/>
      <c r="P234" s="126">
        <f>SUM(P235:P239)</f>
        <v>0</v>
      </c>
      <c r="R234" s="126">
        <f>SUM(R235:R239)</f>
        <v>8.6319999999999994E-2</v>
      </c>
      <c r="T234" s="127">
        <f>SUM(T235:T239)</f>
        <v>2.3359999999999999E-2</v>
      </c>
      <c r="AR234" s="121" t="s">
        <v>82</v>
      </c>
      <c r="AT234" s="128" t="s">
        <v>71</v>
      </c>
      <c r="AU234" s="128" t="s">
        <v>80</v>
      </c>
      <c r="AY234" s="121" t="s">
        <v>181</v>
      </c>
      <c r="BK234" s="129">
        <f>SUM(BK235:BK239)</f>
        <v>0</v>
      </c>
    </row>
    <row r="235" spans="2:65" s="1" customFormat="1" ht="37.9" customHeight="1">
      <c r="B235" s="132"/>
      <c r="C235" s="133" t="s">
        <v>388</v>
      </c>
      <c r="D235" s="133" t="s">
        <v>184</v>
      </c>
      <c r="E235" s="134" t="s">
        <v>385</v>
      </c>
      <c r="F235" s="135" t="s">
        <v>386</v>
      </c>
      <c r="G235" s="136" t="s">
        <v>187</v>
      </c>
      <c r="H235" s="137">
        <v>4</v>
      </c>
      <c r="I235" s="138"/>
      <c r="J235" s="139">
        <f>ROUND(I235*H235,2)</f>
        <v>0</v>
      </c>
      <c r="K235" s="135" t="s">
        <v>188</v>
      </c>
      <c r="L235" s="32"/>
      <c r="M235" s="140" t="s">
        <v>1</v>
      </c>
      <c r="N235" s="141" t="s">
        <v>37</v>
      </c>
      <c r="P235" s="142">
        <f>O235*H235</f>
        <v>0</v>
      </c>
      <c r="Q235" s="142">
        <v>0</v>
      </c>
      <c r="R235" s="142">
        <f>Q235*H235</f>
        <v>0</v>
      </c>
      <c r="S235" s="142">
        <v>5.8399999999999997E-3</v>
      </c>
      <c r="T235" s="143">
        <f>S235*H235</f>
        <v>2.3359999999999999E-2</v>
      </c>
      <c r="AR235" s="144" t="s">
        <v>127</v>
      </c>
      <c r="AT235" s="144" t="s">
        <v>184</v>
      </c>
      <c r="AU235" s="144" t="s">
        <v>82</v>
      </c>
      <c r="AY235" s="17" t="s">
        <v>181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80</v>
      </c>
      <c r="BK235" s="145">
        <f>ROUND(I235*H235,2)</f>
        <v>0</v>
      </c>
      <c r="BL235" s="17" t="s">
        <v>127</v>
      </c>
      <c r="BM235" s="144" t="s">
        <v>684</v>
      </c>
    </row>
    <row r="236" spans="2:65" s="1" customFormat="1" ht="33" customHeight="1">
      <c r="B236" s="132"/>
      <c r="C236" s="133" t="s">
        <v>392</v>
      </c>
      <c r="D236" s="133" t="s">
        <v>184</v>
      </c>
      <c r="E236" s="134" t="s">
        <v>389</v>
      </c>
      <c r="F236" s="135" t="s">
        <v>390</v>
      </c>
      <c r="G236" s="136" t="s">
        <v>187</v>
      </c>
      <c r="H236" s="137">
        <v>8</v>
      </c>
      <c r="I236" s="138"/>
      <c r="J236" s="139">
        <f>ROUND(I236*H236,2)</f>
        <v>0</v>
      </c>
      <c r="K236" s="135" t="s">
        <v>188</v>
      </c>
      <c r="L236" s="32"/>
      <c r="M236" s="140" t="s">
        <v>1</v>
      </c>
      <c r="N236" s="141" t="s">
        <v>37</v>
      </c>
      <c r="P236" s="142">
        <f>O236*H236</f>
        <v>0</v>
      </c>
      <c r="Q236" s="142">
        <v>1.0789999999999999E-2</v>
      </c>
      <c r="R236" s="142">
        <f>Q236*H236</f>
        <v>8.6319999999999994E-2</v>
      </c>
      <c r="S236" s="142">
        <v>0</v>
      </c>
      <c r="T236" s="143">
        <f>S236*H236</f>
        <v>0</v>
      </c>
      <c r="AR236" s="144" t="s">
        <v>127</v>
      </c>
      <c r="AT236" s="144" t="s">
        <v>184</v>
      </c>
      <c r="AU236" s="144" t="s">
        <v>82</v>
      </c>
      <c r="AY236" s="17" t="s">
        <v>181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80</v>
      </c>
      <c r="BK236" s="145">
        <f>ROUND(I236*H236,2)</f>
        <v>0</v>
      </c>
      <c r="BL236" s="17" t="s">
        <v>127</v>
      </c>
      <c r="BM236" s="144" t="s">
        <v>685</v>
      </c>
    </row>
    <row r="237" spans="2:65" s="12" customFormat="1">
      <c r="B237" s="146"/>
      <c r="D237" s="147" t="s">
        <v>191</v>
      </c>
      <c r="E237" s="148" t="s">
        <v>1</v>
      </c>
      <c r="F237" s="149" t="s">
        <v>755</v>
      </c>
      <c r="H237" s="150">
        <v>8</v>
      </c>
      <c r="I237" s="151"/>
      <c r="L237" s="146"/>
      <c r="M237" s="152"/>
      <c r="T237" s="153"/>
      <c r="AT237" s="148" t="s">
        <v>191</v>
      </c>
      <c r="AU237" s="148" t="s">
        <v>82</v>
      </c>
      <c r="AV237" s="12" t="s">
        <v>82</v>
      </c>
      <c r="AW237" s="12" t="s">
        <v>29</v>
      </c>
      <c r="AX237" s="12" t="s">
        <v>80</v>
      </c>
      <c r="AY237" s="148" t="s">
        <v>181</v>
      </c>
    </row>
    <row r="238" spans="2:65" s="1" customFormat="1" ht="24.2" customHeight="1">
      <c r="B238" s="132"/>
      <c r="C238" s="133" t="s">
        <v>396</v>
      </c>
      <c r="D238" s="133" t="s">
        <v>184</v>
      </c>
      <c r="E238" s="134" t="s">
        <v>393</v>
      </c>
      <c r="F238" s="135" t="s">
        <v>394</v>
      </c>
      <c r="G238" s="136" t="s">
        <v>236</v>
      </c>
      <c r="H238" s="137">
        <v>8.5999999999999993E-2</v>
      </c>
      <c r="I238" s="138"/>
      <c r="J238" s="139">
        <f>ROUND(I238*H238,2)</f>
        <v>0</v>
      </c>
      <c r="K238" s="135" t="s">
        <v>188</v>
      </c>
      <c r="L238" s="32"/>
      <c r="M238" s="140" t="s">
        <v>1</v>
      </c>
      <c r="N238" s="141" t="s">
        <v>37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127</v>
      </c>
      <c r="AT238" s="144" t="s">
        <v>184</v>
      </c>
      <c r="AU238" s="144" t="s">
        <v>82</v>
      </c>
      <c r="AY238" s="17" t="s">
        <v>181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80</v>
      </c>
      <c r="BK238" s="145">
        <f>ROUND(I238*H238,2)</f>
        <v>0</v>
      </c>
      <c r="BL238" s="17" t="s">
        <v>127</v>
      </c>
      <c r="BM238" s="144" t="s">
        <v>687</v>
      </c>
    </row>
    <row r="239" spans="2:65" s="1" customFormat="1" ht="24.2" customHeight="1">
      <c r="B239" s="132"/>
      <c r="C239" s="133" t="s">
        <v>402</v>
      </c>
      <c r="D239" s="133" t="s">
        <v>184</v>
      </c>
      <c r="E239" s="134" t="s">
        <v>397</v>
      </c>
      <c r="F239" s="135" t="s">
        <v>398</v>
      </c>
      <c r="G239" s="136" t="s">
        <v>236</v>
      </c>
      <c r="H239" s="137">
        <v>8.5999999999999993E-2</v>
      </c>
      <c r="I239" s="138"/>
      <c r="J239" s="139">
        <f>ROUND(I239*H239,2)</f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80</v>
      </c>
      <c r="BK239" s="145">
        <f>ROUND(I239*H239,2)</f>
        <v>0</v>
      </c>
      <c r="BL239" s="17" t="s">
        <v>127</v>
      </c>
      <c r="BM239" s="144" t="s">
        <v>688</v>
      </c>
    </row>
    <row r="240" spans="2:65" s="11" customFormat="1" ht="22.9" customHeight="1">
      <c r="B240" s="120"/>
      <c r="D240" s="121" t="s">
        <v>71</v>
      </c>
      <c r="E240" s="130" t="s">
        <v>400</v>
      </c>
      <c r="F240" s="130" t="s">
        <v>401</v>
      </c>
      <c r="I240" s="123"/>
      <c r="J240" s="131">
        <f>BK240</f>
        <v>0</v>
      </c>
      <c r="L240" s="120"/>
      <c r="M240" s="125"/>
      <c r="P240" s="126">
        <f>SUM(P241:P244)</f>
        <v>0</v>
      </c>
      <c r="R240" s="126">
        <f>SUM(R241:R244)</f>
        <v>7.331250000000001E-3</v>
      </c>
      <c r="T240" s="127">
        <f>SUM(T241:T244)</f>
        <v>0</v>
      </c>
      <c r="AR240" s="121" t="s">
        <v>82</v>
      </c>
      <c r="AT240" s="128" t="s">
        <v>71</v>
      </c>
      <c r="AU240" s="128" t="s">
        <v>80</v>
      </c>
      <c r="AY240" s="121" t="s">
        <v>181</v>
      </c>
      <c r="BK240" s="129">
        <f>SUM(BK241:BK244)</f>
        <v>0</v>
      </c>
    </row>
    <row r="241" spans="2:65" s="1" customFormat="1" ht="33" customHeight="1">
      <c r="B241" s="132"/>
      <c r="C241" s="133" t="s">
        <v>406</v>
      </c>
      <c r="D241" s="133" t="s">
        <v>184</v>
      </c>
      <c r="E241" s="134" t="s">
        <v>407</v>
      </c>
      <c r="F241" s="135" t="s">
        <v>408</v>
      </c>
      <c r="G241" s="136" t="s">
        <v>187</v>
      </c>
      <c r="H241" s="137">
        <v>37.5</v>
      </c>
      <c r="I241" s="138"/>
      <c r="J241" s="139">
        <f>ROUND(I241*H241,2)</f>
        <v>0</v>
      </c>
      <c r="K241" s="135" t="s">
        <v>188</v>
      </c>
      <c r="L241" s="32"/>
      <c r="M241" s="140" t="s">
        <v>1</v>
      </c>
      <c r="N241" s="141" t="s">
        <v>37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127</v>
      </c>
      <c r="AT241" s="144" t="s">
        <v>184</v>
      </c>
      <c r="AU241" s="144" t="s">
        <v>82</v>
      </c>
      <c r="AY241" s="17" t="s">
        <v>181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80</v>
      </c>
      <c r="BK241" s="145">
        <f>ROUND(I241*H241,2)</f>
        <v>0</v>
      </c>
      <c r="BL241" s="17" t="s">
        <v>127</v>
      </c>
      <c r="BM241" s="144" t="s">
        <v>940</v>
      </c>
    </row>
    <row r="242" spans="2:65" s="1" customFormat="1" ht="24.2" customHeight="1">
      <c r="B242" s="132"/>
      <c r="C242" s="170" t="s">
        <v>410</v>
      </c>
      <c r="D242" s="170" t="s">
        <v>272</v>
      </c>
      <c r="E242" s="171" t="s">
        <v>411</v>
      </c>
      <c r="F242" s="172" t="s">
        <v>412</v>
      </c>
      <c r="G242" s="173" t="s">
        <v>187</v>
      </c>
      <c r="H242" s="174">
        <v>43.125</v>
      </c>
      <c r="I242" s="175"/>
      <c r="J242" s="176">
        <f>ROUND(I242*H242,2)</f>
        <v>0</v>
      </c>
      <c r="K242" s="172" t="s">
        <v>188</v>
      </c>
      <c r="L242" s="177"/>
      <c r="M242" s="178" t="s">
        <v>1</v>
      </c>
      <c r="N242" s="179" t="s">
        <v>37</v>
      </c>
      <c r="P242" s="142">
        <f>O242*H242</f>
        <v>0</v>
      </c>
      <c r="Q242" s="142">
        <v>1.7000000000000001E-4</v>
      </c>
      <c r="R242" s="142">
        <f>Q242*H242</f>
        <v>7.331250000000001E-3</v>
      </c>
      <c r="S242" s="142">
        <v>0</v>
      </c>
      <c r="T242" s="143">
        <f>S242*H242</f>
        <v>0</v>
      </c>
      <c r="AR242" s="144" t="s">
        <v>275</v>
      </c>
      <c r="AT242" s="144" t="s">
        <v>272</v>
      </c>
      <c r="AU242" s="144" t="s">
        <v>82</v>
      </c>
      <c r="AY242" s="17" t="s">
        <v>181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80</v>
      </c>
      <c r="BK242" s="145">
        <f>ROUND(I242*H242,2)</f>
        <v>0</v>
      </c>
      <c r="BL242" s="17" t="s">
        <v>127</v>
      </c>
      <c r="BM242" s="144" t="s">
        <v>941</v>
      </c>
    </row>
    <row r="243" spans="2:65" s="1" customFormat="1" ht="24.2" customHeight="1">
      <c r="B243" s="132"/>
      <c r="C243" s="133" t="s">
        <v>414</v>
      </c>
      <c r="D243" s="133" t="s">
        <v>184</v>
      </c>
      <c r="E243" s="134" t="s">
        <v>415</v>
      </c>
      <c r="F243" s="135" t="s">
        <v>416</v>
      </c>
      <c r="G243" s="136" t="s">
        <v>236</v>
      </c>
      <c r="H243" s="137">
        <v>7.0000000000000001E-3</v>
      </c>
      <c r="I243" s="138"/>
      <c r="J243" s="139">
        <f>ROUND(I243*H243,2)</f>
        <v>0</v>
      </c>
      <c r="K243" s="135" t="s">
        <v>188</v>
      </c>
      <c r="L243" s="32"/>
      <c r="M243" s="140" t="s">
        <v>1</v>
      </c>
      <c r="N243" s="141" t="s">
        <v>37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127</v>
      </c>
      <c r="AT243" s="144" t="s">
        <v>184</v>
      </c>
      <c r="AU243" s="144" t="s">
        <v>82</v>
      </c>
      <c r="AY243" s="17" t="s">
        <v>181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80</v>
      </c>
      <c r="BK243" s="145">
        <f>ROUND(I243*H243,2)</f>
        <v>0</v>
      </c>
      <c r="BL243" s="17" t="s">
        <v>127</v>
      </c>
      <c r="BM243" s="144" t="s">
        <v>942</v>
      </c>
    </row>
    <row r="244" spans="2:65" s="1" customFormat="1" ht="24.2" customHeight="1">
      <c r="B244" s="132"/>
      <c r="C244" s="133" t="s">
        <v>418</v>
      </c>
      <c r="D244" s="133" t="s">
        <v>184</v>
      </c>
      <c r="E244" s="134" t="s">
        <v>419</v>
      </c>
      <c r="F244" s="135" t="s">
        <v>420</v>
      </c>
      <c r="G244" s="136" t="s">
        <v>236</v>
      </c>
      <c r="H244" s="137">
        <v>7.0000000000000001E-3</v>
      </c>
      <c r="I244" s="138"/>
      <c r="J244" s="139">
        <f>ROUND(I244*H244,2)</f>
        <v>0</v>
      </c>
      <c r="K244" s="135" t="s">
        <v>188</v>
      </c>
      <c r="L244" s="32"/>
      <c r="M244" s="140" t="s">
        <v>1</v>
      </c>
      <c r="N244" s="141" t="s">
        <v>37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127</v>
      </c>
      <c r="AT244" s="144" t="s">
        <v>184</v>
      </c>
      <c r="AU244" s="144" t="s">
        <v>82</v>
      </c>
      <c r="AY244" s="17" t="s">
        <v>181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80</v>
      </c>
      <c r="BK244" s="145">
        <f>ROUND(I244*H244,2)</f>
        <v>0</v>
      </c>
      <c r="BL244" s="17" t="s">
        <v>127</v>
      </c>
      <c r="BM244" s="144" t="s">
        <v>943</v>
      </c>
    </row>
    <row r="245" spans="2:65" s="11" customFormat="1" ht="22.9" customHeight="1">
      <c r="B245" s="120"/>
      <c r="D245" s="121" t="s">
        <v>71</v>
      </c>
      <c r="E245" s="130" t="s">
        <v>422</v>
      </c>
      <c r="F245" s="130" t="s">
        <v>423</v>
      </c>
      <c r="I245" s="123"/>
      <c r="J245" s="131">
        <f>BK245</f>
        <v>0</v>
      </c>
      <c r="L245" s="120"/>
      <c r="M245" s="125"/>
      <c r="P245" s="126">
        <f>SUM(P246:P254)</f>
        <v>0</v>
      </c>
      <c r="R245" s="126">
        <f>SUM(R246:R254)</f>
        <v>0</v>
      </c>
      <c r="T245" s="127">
        <f>SUM(T246:T254)</f>
        <v>0.62946399999999991</v>
      </c>
      <c r="AR245" s="121" t="s">
        <v>82</v>
      </c>
      <c r="AT245" s="128" t="s">
        <v>71</v>
      </c>
      <c r="AU245" s="128" t="s">
        <v>80</v>
      </c>
      <c r="AY245" s="121" t="s">
        <v>181</v>
      </c>
      <c r="BK245" s="129">
        <f>SUM(BK246:BK254)</f>
        <v>0</v>
      </c>
    </row>
    <row r="246" spans="2:65" s="1" customFormat="1" ht="21.75" customHeight="1">
      <c r="B246" s="132"/>
      <c r="C246" s="133" t="s">
        <v>424</v>
      </c>
      <c r="D246" s="133" t="s">
        <v>184</v>
      </c>
      <c r="E246" s="134" t="s">
        <v>693</v>
      </c>
      <c r="F246" s="135" t="s">
        <v>694</v>
      </c>
      <c r="G246" s="136" t="s">
        <v>187</v>
      </c>
      <c r="H246" s="137">
        <v>6.8</v>
      </c>
      <c r="I246" s="138"/>
      <c r="J246" s="139">
        <f>ROUND(I246*H246,2)</f>
        <v>0</v>
      </c>
      <c r="K246" s="135" t="s">
        <v>188</v>
      </c>
      <c r="L246" s="32"/>
      <c r="M246" s="140" t="s">
        <v>1</v>
      </c>
      <c r="N246" s="141" t="s">
        <v>37</v>
      </c>
      <c r="P246" s="142">
        <f>O246*H246</f>
        <v>0</v>
      </c>
      <c r="Q246" s="142">
        <v>0</v>
      </c>
      <c r="R246" s="142">
        <f>Q246*H246</f>
        <v>0</v>
      </c>
      <c r="S246" s="142">
        <v>1.098E-2</v>
      </c>
      <c r="T246" s="143">
        <f>S246*H246</f>
        <v>7.4663999999999994E-2</v>
      </c>
      <c r="AR246" s="144" t="s">
        <v>127</v>
      </c>
      <c r="AT246" s="144" t="s">
        <v>184</v>
      </c>
      <c r="AU246" s="144" t="s">
        <v>82</v>
      </c>
      <c r="AY246" s="17" t="s">
        <v>181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80</v>
      </c>
      <c r="BK246" s="145">
        <f>ROUND(I246*H246,2)</f>
        <v>0</v>
      </c>
      <c r="BL246" s="17" t="s">
        <v>127</v>
      </c>
      <c r="BM246" s="144" t="s">
        <v>695</v>
      </c>
    </row>
    <row r="247" spans="2:65" s="14" customFormat="1">
      <c r="B247" s="164"/>
      <c r="D247" s="147" t="s">
        <v>191</v>
      </c>
      <c r="E247" s="165" t="s">
        <v>1</v>
      </c>
      <c r="F247" s="166" t="s">
        <v>680</v>
      </c>
      <c r="H247" s="165" t="s">
        <v>1</v>
      </c>
      <c r="I247" s="167"/>
      <c r="L247" s="164"/>
      <c r="M247" s="168"/>
      <c r="T247" s="169"/>
      <c r="AT247" s="165" t="s">
        <v>191</v>
      </c>
      <c r="AU247" s="165" t="s">
        <v>82</v>
      </c>
      <c r="AV247" s="14" t="s">
        <v>80</v>
      </c>
      <c r="AW247" s="14" t="s">
        <v>29</v>
      </c>
      <c r="AX247" s="14" t="s">
        <v>72</v>
      </c>
      <c r="AY247" s="165" t="s">
        <v>181</v>
      </c>
    </row>
    <row r="248" spans="2:65" s="12" customFormat="1">
      <c r="B248" s="146"/>
      <c r="D248" s="147" t="s">
        <v>191</v>
      </c>
      <c r="E248" s="148" t="s">
        <v>1</v>
      </c>
      <c r="F248" s="149" t="s">
        <v>760</v>
      </c>
      <c r="H248" s="150">
        <v>6.8</v>
      </c>
      <c r="I248" s="151"/>
      <c r="L248" s="146"/>
      <c r="M248" s="152"/>
      <c r="T248" s="153"/>
      <c r="AT248" s="148" t="s">
        <v>191</v>
      </c>
      <c r="AU248" s="148" t="s">
        <v>82</v>
      </c>
      <c r="AV248" s="12" t="s">
        <v>82</v>
      </c>
      <c r="AW248" s="12" t="s">
        <v>29</v>
      </c>
      <c r="AX248" s="12" t="s">
        <v>72</v>
      </c>
      <c r="AY248" s="148" t="s">
        <v>181</v>
      </c>
    </row>
    <row r="249" spans="2:65" s="13" customFormat="1">
      <c r="B249" s="154"/>
      <c r="D249" s="147" t="s">
        <v>191</v>
      </c>
      <c r="E249" s="155" t="s">
        <v>1</v>
      </c>
      <c r="F249" s="156" t="s">
        <v>193</v>
      </c>
      <c r="H249" s="157">
        <v>6.8</v>
      </c>
      <c r="I249" s="158"/>
      <c r="L249" s="154"/>
      <c r="M249" s="159"/>
      <c r="T249" s="160"/>
      <c r="AT249" s="155" t="s">
        <v>191</v>
      </c>
      <c r="AU249" s="155" t="s">
        <v>82</v>
      </c>
      <c r="AV249" s="13" t="s">
        <v>189</v>
      </c>
      <c r="AW249" s="13" t="s">
        <v>29</v>
      </c>
      <c r="AX249" s="13" t="s">
        <v>80</v>
      </c>
      <c r="AY249" s="155" t="s">
        <v>181</v>
      </c>
    </row>
    <row r="250" spans="2:65" s="1" customFormat="1" ht="24.2" customHeight="1">
      <c r="B250" s="132"/>
      <c r="C250" s="133" t="s">
        <v>428</v>
      </c>
      <c r="D250" s="133" t="s">
        <v>184</v>
      </c>
      <c r="E250" s="134" t="s">
        <v>697</v>
      </c>
      <c r="F250" s="135" t="s">
        <v>698</v>
      </c>
      <c r="G250" s="136" t="s">
        <v>187</v>
      </c>
      <c r="H250" s="137">
        <v>6.8</v>
      </c>
      <c r="I250" s="138"/>
      <c r="J250" s="139">
        <f>ROUND(I250*H250,2)</f>
        <v>0</v>
      </c>
      <c r="K250" s="135" t="s">
        <v>188</v>
      </c>
      <c r="L250" s="32"/>
      <c r="M250" s="140" t="s">
        <v>1</v>
      </c>
      <c r="N250" s="141" t="s">
        <v>37</v>
      </c>
      <c r="P250" s="142">
        <f>O250*H250</f>
        <v>0</v>
      </c>
      <c r="Q250" s="142">
        <v>0</v>
      </c>
      <c r="R250" s="142">
        <f>Q250*H250</f>
        <v>0</v>
      </c>
      <c r="S250" s="142">
        <v>8.0000000000000002E-3</v>
      </c>
      <c r="T250" s="143">
        <f>S250*H250</f>
        <v>5.4399999999999997E-2</v>
      </c>
      <c r="AR250" s="144" t="s">
        <v>127</v>
      </c>
      <c r="AT250" s="144" t="s">
        <v>184</v>
      </c>
      <c r="AU250" s="144" t="s">
        <v>82</v>
      </c>
      <c r="AY250" s="17" t="s">
        <v>181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80</v>
      </c>
      <c r="BK250" s="145">
        <f>ROUND(I250*H250,2)</f>
        <v>0</v>
      </c>
      <c r="BL250" s="17" t="s">
        <v>127</v>
      </c>
      <c r="BM250" s="144" t="s">
        <v>699</v>
      </c>
    </row>
    <row r="251" spans="2:65" s="1" customFormat="1" ht="24.2" customHeight="1">
      <c r="B251" s="132"/>
      <c r="C251" s="133" t="s">
        <v>432</v>
      </c>
      <c r="D251" s="133" t="s">
        <v>184</v>
      </c>
      <c r="E251" s="134" t="s">
        <v>700</v>
      </c>
      <c r="F251" s="135" t="s">
        <v>701</v>
      </c>
      <c r="G251" s="136" t="s">
        <v>356</v>
      </c>
      <c r="H251" s="137">
        <v>4</v>
      </c>
      <c r="I251" s="138"/>
      <c r="J251" s="139">
        <f>ROUND(I251*H251,2)</f>
        <v>0</v>
      </c>
      <c r="K251" s="135" t="s">
        <v>188</v>
      </c>
      <c r="L251" s="32"/>
      <c r="M251" s="140" t="s">
        <v>1</v>
      </c>
      <c r="N251" s="141" t="s">
        <v>37</v>
      </c>
      <c r="P251" s="142">
        <f>O251*H251</f>
        <v>0</v>
      </c>
      <c r="Q251" s="142">
        <v>0</v>
      </c>
      <c r="R251" s="142">
        <f>Q251*H251</f>
        <v>0</v>
      </c>
      <c r="S251" s="142">
        <v>4.1700000000000001E-2</v>
      </c>
      <c r="T251" s="143">
        <f>S251*H251</f>
        <v>0.1668</v>
      </c>
      <c r="AR251" s="144" t="s">
        <v>127</v>
      </c>
      <c r="AT251" s="144" t="s">
        <v>184</v>
      </c>
      <c r="AU251" s="144" t="s">
        <v>82</v>
      </c>
      <c r="AY251" s="17" t="s">
        <v>181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80</v>
      </c>
      <c r="BK251" s="145">
        <f>ROUND(I251*H251,2)</f>
        <v>0</v>
      </c>
      <c r="BL251" s="17" t="s">
        <v>127</v>
      </c>
      <c r="BM251" s="144" t="s">
        <v>702</v>
      </c>
    </row>
    <row r="252" spans="2:65" s="1" customFormat="1" ht="37.9" customHeight="1">
      <c r="B252" s="132"/>
      <c r="C252" s="133" t="s">
        <v>436</v>
      </c>
      <c r="D252" s="133" t="s">
        <v>184</v>
      </c>
      <c r="E252" s="134" t="s">
        <v>703</v>
      </c>
      <c r="F252" s="135" t="s">
        <v>704</v>
      </c>
      <c r="G252" s="136" t="s">
        <v>356</v>
      </c>
      <c r="H252" s="137">
        <v>4</v>
      </c>
      <c r="I252" s="138"/>
      <c r="J252" s="139">
        <f>ROUND(I252*H252,2)</f>
        <v>0</v>
      </c>
      <c r="K252" s="135" t="s">
        <v>1</v>
      </c>
      <c r="L252" s="32"/>
      <c r="M252" s="140" t="s">
        <v>1</v>
      </c>
      <c r="N252" s="141" t="s">
        <v>37</v>
      </c>
      <c r="P252" s="142">
        <f>O252*H252</f>
        <v>0</v>
      </c>
      <c r="Q252" s="142">
        <v>0</v>
      </c>
      <c r="R252" s="142">
        <f>Q252*H252</f>
        <v>0</v>
      </c>
      <c r="S252" s="142">
        <v>4.1700000000000001E-2</v>
      </c>
      <c r="T252" s="143">
        <f>S252*H252</f>
        <v>0.1668</v>
      </c>
      <c r="AR252" s="144" t="s">
        <v>127</v>
      </c>
      <c r="AT252" s="144" t="s">
        <v>184</v>
      </c>
      <c r="AU252" s="144" t="s">
        <v>82</v>
      </c>
      <c r="AY252" s="17" t="s">
        <v>181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80</v>
      </c>
      <c r="BK252" s="145">
        <f>ROUND(I252*H252,2)</f>
        <v>0</v>
      </c>
      <c r="BL252" s="17" t="s">
        <v>127</v>
      </c>
      <c r="BM252" s="144" t="s">
        <v>705</v>
      </c>
    </row>
    <row r="253" spans="2:65" s="1" customFormat="1" ht="33" customHeight="1">
      <c r="B253" s="132"/>
      <c r="C253" s="133" t="s">
        <v>440</v>
      </c>
      <c r="D253" s="133" t="s">
        <v>184</v>
      </c>
      <c r="E253" s="134" t="s">
        <v>441</v>
      </c>
      <c r="F253" s="135" t="s">
        <v>442</v>
      </c>
      <c r="G253" s="136" t="s">
        <v>356</v>
      </c>
      <c r="H253" s="137">
        <v>3</v>
      </c>
      <c r="I253" s="138"/>
      <c r="J253" s="139">
        <f>ROUND(I253*H253,2)</f>
        <v>0</v>
      </c>
      <c r="K253" s="135" t="s">
        <v>1</v>
      </c>
      <c r="L253" s="32"/>
      <c r="M253" s="140" t="s">
        <v>1</v>
      </c>
      <c r="N253" s="141" t="s">
        <v>37</v>
      </c>
      <c r="P253" s="142">
        <f>O253*H253</f>
        <v>0</v>
      </c>
      <c r="Q253" s="142">
        <v>0</v>
      </c>
      <c r="R253" s="142">
        <f>Q253*H253</f>
        <v>0</v>
      </c>
      <c r="S253" s="142">
        <v>4.1700000000000001E-2</v>
      </c>
      <c r="T253" s="143">
        <f>S253*H253</f>
        <v>0.12509999999999999</v>
      </c>
      <c r="AR253" s="144" t="s">
        <v>127</v>
      </c>
      <c r="AT253" s="144" t="s">
        <v>184</v>
      </c>
      <c r="AU253" s="144" t="s">
        <v>82</v>
      </c>
      <c r="AY253" s="17" t="s">
        <v>181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80</v>
      </c>
      <c r="BK253" s="145">
        <f>ROUND(I253*H253,2)</f>
        <v>0</v>
      </c>
      <c r="BL253" s="17" t="s">
        <v>127</v>
      </c>
      <c r="BM253" s="144" t="s">
        <v>944</v>
      </c>
    </row>
    <row r="254" spans="2:65" s="1" customFormat="1" ht="33" customHeight="1">
      <c r="B254" s="132"/>
      <c r="C254" s="133" t="s">
        <v>444</v>
      </c>
      <c r="D254" s="133" t="s">
        <v>184</v>
      </c>
      <c r="E254" s="134" t="s">
        <v>445</v>
      </c>
      <c r="F254" s="135" t="s">
        <v>446</v>
      </c>
      <c r="G254" s="136" t="s">
        <v>356</v>
      </c>
      <c r="H254" s="137">
        <v>1</v>
      </c>
      <c r="I254" s="138"/>
      <c r="J254" s="139">
        <f>ROUND(I254*H254,2)</f>
        <v>0</v>
      </c>
      <c r="K254" s="135" t="s">
        <v>1</v>
      </c>
      <c r="L254" s="32"/>
      <c r="M254" s="140" t="s">
        <v>1</v>
      </c>
      <c r="N254" s="141" t="s">
        <v>37</v>
      </c>
      <c r="P254" s="142">
        <f>O254*H254</f>
        <v>0</v>
      </c>
      <c r="Q254" s="142">
        <v>0</v>
      </c>
      <c r="R254" s="142">
        <f>Q254*H254</f>
        <v>0</v>
      </c>
      <c r="S254" s="142">
        <v>4.1700000000000001E-2</v>
      </c>
      <c r="T254" s="143">
        <f>S254*H254</f>
        <v>4.1700000000000001E-2</v>
      </c>
      <c r="AR254" s="144" t="s">
        <v>127</v>
      </c>
      <c r="AT254" s="144" t="s">
        <v>184</v>
      </c>
      <c r="AU254" s="144" t="s">
        <v>82</v>
      </c>
      <c r="AY254" s="17" t="s">
        <v>181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80</v>
      </c>
      <c r="BK254" s="145">
        <f>ROUND(I254*H254,2)</f>
        <v>0</v>
      </c>
      <c r="BL254" s="17" t="s">
        <v>127</v>
      </c>
      <c r="BM254" s="144" t="s">
        <v>945</v>
      </c>
    </row>
    <row r="255" spans="2:65" s="11" customFormat="1" ht="22.9" customHeight="1">
      <c r="B255" s="120"/>
      <c r="D255" s="121" t="s">
        <v>71</v>
      </c>
      <c r="E255" s="130" t="s">
        <v>452</v>
      </c>
      <c r="F255" s="130" t="s">
        <v>453</v>
      </c>
      <c r="I255" s="123"/>
      <c r="J255" s="131">
        <f>BK255</f>
        <v>0</v>
      </c>
      <c r="L255" s="120"/>
      <c r="M255" s="125"/>
      <c r="P255" s="126">
        <f>SUM(P256:P267)</f>
        <v>0</v>
      </c>
      <c r="R255" s="126">
        <f>SUM(R256:R267)</f>
        <v>0.10601759999999999</v>
      </c>
      <c r="T255" s="127">
        <f>SUM(T256:T267)</f>
        <v>0</v>
      </c>
      <c r="AR255" s="121" t="s">
        <v>82</v>
      </c>
      <c r="AT255" s="128" t="s">
        <v>71</v>
      </c>
      <c r="AU255" s="128" t="s">
        <v>80</v>
      </c>
      <c r="AY255" s="121" t="s">
        <v>181</v>
      </c>
      <c r="BK255" s="129">
        <f>SUM(BK256:BK267)</f>
        <v>0</v>
      </c>
    </row>
    <row r="256" spans="2:65" s="1" customFormat="1" ht="16.5" customHeight="1">
      <c r="B256" s="132"/>
      <c r="C256" s="133" t="s">
        <v>448</v>
      </c>
      <c r="D256" s="133" t="s">
        <v>184</v>
      </c>
      <c r="E256" s="134" t="s">
        <v>455</v>
      </c>
      <c r="F256" s="135" t="s">
        <v>456</v>
      </c>
      <c r="G256" s="136" t="s">
        <v>187</v>
      </c>
      <c r="H256" s="137">
        <v>3.12</v>
      </c>
      <c r="I256" s="138"/>
      <c r="J256" s="139">
        <f>ROUND(I256*H256,2)</f>
        <v>0</v>
      </c>
      <c r="K256" s="135" t="s">
        <v>188</v>
      </c>
      <c r="L256" s="32"/>
      <c r="M256" s="140" t="s">
        <v>1</v>
      </c>
      <c r="N256" s="141" t="s">
        <v>37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127</v>
      </c>
      <c r="AT256" s="144" t="s">
        <v>184</v>
      </c>
      <c r="AU256" s="144" t="s">
        <v>82</v>
      </c>
      <c r="AY256" s="17" t="s">
        <v>181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80</v>
      </c>
      <c r="BK256" s="145">
        <f>ROUND(I256*H256,2)</f>
        <v>0</v>
      </c>
      <c r="BL256" s="17" t="s">
        <v>127</v>
      </c>
      <c r="BM256" s="144" t="s">
        <v>946</v>
      </c>
    </row>
    <row r="257" spans="2:65" s="12" customFormat="1">
      <c r="B257" s="146"/>
      <c r="D257" s="147" t="s">
        <v>191</v>
      </c>
      <c r="E257" s="148" t="s">
        <v>1</v>
      </c>
      <c r="F257" s="149" t="s">
        <v>947</v>
      </c>
      <c r="H257" s="150">
        <v>3.12</v>
      </c>
      <c r="I257" s="151"/>
      <c r="L257" s="146"/>
      <c r="M257" s="152"/>
      <c r="T257" s="153"/>
      <c r="AT257" s="148" t="s">
        <v>191</v>
      </c>
      <c r="AU257" s="148" t="s">
        <v>82</v>
      </c>
      <c r="AV257" s="12" t="s">
        <v>82</v>
      </c>
      <c r="AW257" s="12" t="s">
        <v>29</v>
      </c>
      <c r="AX257" s="12" t="s">
        <v>80</v>
      </c>
      <c r="AY257" s="148" t="s">
        <v>181</v>
      </c>
    </row>
    <row r="258" spans="2:65" s="1" customFormat="1" ht="16.5" customHeight="1">
      <c r="B258" s="132"/>
      <c r="C258" s="133" t="s">
        <v>454</v>
      </c>
      <c r="D258" s="133" t="s">
        <v>184</v>
      </c>
      <c r="E258" s="134" t="s">
        <v>460</v>
      </c>
      <c r="F258" s="135" t="s">
        <v>461</v>
      </c>
      <c r="G258" s="136" t="s">
        <v>187</v>
      </c>
      <c r="H258" s="137">
        <v>3.12</v>
      </c>
      <c r="I258" s="138"/>
      <c r="J258" s="139">
        <f>ROUND(I258*H258,2)</f>
        <v>0</v>
      </c>
      <c r="K258" s="135" t="s">
        <v>188</v>
      </c>
      <c r="L258" s="32"/>
      <c r="M258" s="140" t="s">
        <v>1</v>
      </c>
      <c r="N258" s="141" t="s">
        <v>37</v>
      </c>
      <c r="P258" s="142">
        <f>O258*H258</f>
        <v>0</v>
      </c>
      <c r="Q258" s="142">
        <v>2.9999999999999997E-4</v>
      </c>
      <c r="R258" s="142">
        <f>Q258*H258</f>
        <v>9.3599999999999998E-4</v>
      </c>
      <c r="S258" s="142">
        <v>0</v>
      </c>
      <c r="T258" s="143">
        <f>S258*H258</f>
        <v>0</v>
      </c>
      <c r="AR258" s="144" t="s">
        <v>127</v>
      </c>
      <c r="AT258" s="144" t="s">
        <v>184</v>
      </c>
      <c r="AU258" s="144" t="s">
        <v>82</v>
      </c>
      <c r="AY258" s="17" t="s">
        <v>181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80</v>
      </c>
      <c r="BK258" s="145">
        <f>ROUND(I258*H258,2)</f>
        <v>0</v>
      </c>
      <c r="BL258" s="17" t="s">
        <v>127</v>
      </c>
      <c r="BM258" s="144" t="s">
        <v>948</v>
      </c>
    </row>
    <row r="259" spans="2:65" s="1" customFormat="1" ht="24.2" customHeight="1">
      <c r="B259" s="132"/>
      <c r="C259" s="133" t="s">
        <v>459</v>
      </c>
      <c r="D259" s="133" t="s">
        <v>184</v>
      </c>
      <c r="E259" s="134" t="s">
        <v>464</v>
      </c>
      <c r="F259" s="135" t="s">
        <v>465</v>
      </c>
      <c r="G259" s="136" t="s">
        <v>187</v>
      </c>
      <c r="H259" s="137">
        <v>3.12</v>
      </c>
      <c r="I259" s="138"/>
      <c r="J259" s="139">
        <f>ROUND(I259*H259,2)</f>
        <v>0</v>
      </c>
      <c r="K259" s="135" t="s">
        <v>188</v>
      </c>
      <c r="L259" s="32"/>
      <c r="M259" s="140" t="s">
        <v>1</v>
      </c>
      <c r="N259" s="141" t="s">
        <v>37</v>
      </c>
      <c r="P259" s="142">
        <f>O259*H259</f>
        <v>0</v>
      </c>
      <c r="Q259" s="142">
        <v>7.5799999999999999E-3</v>
      </c>
      <c r="R259" s="142">
        <f>Q259*H259</f>
        <v>2.36496E-2</v>
      </c>
      <c r="S259" s="142">
        <v>0</v>
      </c>
      <c r="T259" s="143">
        <f>S259*H259</f>
        <v>0</v>
      </c>
      <c r="AR259" s="144" t="s">
        <v>127</v>
      </c>
      <c r="AT259" s="144" t="s">
        <v>184</v>
      </c>
      <c r="AU259" s="144" t="s">
        <v>82</v>
      </c>
      <c r="AY259" s="17" t="s">
        <v>181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80</v>
      </c>
      <c r="BK259" s="145">
        <f>ROUND(I259*H259,2)</f>
        <v>0</v>
      </c>
      <c r="BL259" s="17" t="s">
        <v>127</v>
      </c>
      <c r="BM259" s="144" t="s">
        <v>949</v>
      </c>
    </row>
    <row r="260" spans="2:65" s="1" customFormat="1" ht="24.2" customHeight="1">
      <c r="B260" s="132"/>
      <c r="C260" s="133" t="s">
        <v>463</v>
      </c>
      <c r="D260" s="133" t="s">
        <v>184</v>
      </c>
      <c r="E260" s="134" t="s">
        <v>468</v>
      </c>
      <c r="F260" s="135" t="s">
        <v>469</v>
      </c>
      <c r="G260" s="136" t="s">
        <v>187</v>
      </c>
      <c r="H260" s="137">
        <v>3.12</v>
      </c>
      <c r="I260" s="138"/>
      <c r="J260" s="139">
        <f>ROUND(I260*H260,2)</f>
        <v>0</v>
      </c>
      <c r="K260" s="135" t="s">
        <v>188</v>
      </c>
      <c r="L260" s="32"/>
      <c r="M260" s="140" t="s">
        <v>1</v>
      </c>
      <c r="N260" s="141" t="s">
        <v>37</v>
      </c>
      <c r="P260" s="142">
        <f>O260*H260</f>
        <v>0</v>
      </c>
      <c r="Q260" s="142">
        <v>6.3E-3</v>
      </c>
      <c r="R260" s="142">
        <f>Q260*H260</f>
        <v>1.9656E-2</v>
      </c>
      <c r="S260" s="142">
        <v>0</v>
      </c>
      <c r="T260" s="143">
        <f>S260*H260</f>
        <v>0</v>
      </c>
      <c r="AR260" s="144" t="s">
        <v>127</v>
      </c>
      <c r="AT260" s="144" t="s">
        <v>184</v>
      </c>
      <c r="AU260" s="144" t="s">
        <v>82</v>
      </c>
      <c r="AY260" s="17" t="s">
        <v>181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80</v>
      </c>
      <c r="BK260" s="145">
        <f>ROUND(I260*H260,2)</f>
        <v>0</v>
      </c>
      <c r="BL260" s="17" t="s">
        <v>127</v>
      </c>
      <c r="BM260" s="144" t="s">
        <v>950</v>
      </c>
    </row>
    <row r="261" spans="2:65" s="1" customFormat="1" ht="24.2" customHeight="1">
      <c r="B261" s="132"/>
      <c r="C261" s="170" t="s">
        <v>467</v>
      </c>
      <c r="D261" s="170" t="s">
        <v>272</v>
      </c>
      <c r="E261" s="171" t="s">
        <v>472</v>
      </c>
      <c r="F261" s="172" t="s">
        <v>473</v>
      </c>
      <c r="G261" s="173" t="s">
        <v>187</v>
      </c>
      <c r="H261" s="174">
        <v>3.4319999999999999</v>
      </c>
      <c r="I261" s="175"/>
      <c r="J261" s="176">
        <f>ROUND(I261*H261,2)</f>
        <v>0</v>
      </c>
      <c r="K261" s="172" t="s">
        <v>188</v>
      </c>
      <c r="L261" s="177"/>
      <c r="M261" s="178" t="s">
        <v>1</v>
      </c>
      <c r="N261" s="179" t="s">
        <v>37</v>
      </c>
      <c r="P261" s="142">
        <f>O261*H261</f>
        <v>0</v>
      </c>
      <c r="Q261" s="142">
        <v>1.7999999999999999E-2</v>
      </c>
      <c r="R261" s="142">
        <f>Q261*H261</f>
        <v>6.1775999999999998E-2</v>
      </c>
      <c r="S261" s="142">
        <v>0</v>
      </c>
      <c r="T261" s="143">
        <f>S261*H261</f>
        <v>0</v>
      </c>
      <c r="AR261" s="144" t="s">
        <v>275</v>
      </c>
      <c r="AT261" s="144" t="s">
        <v>272</v>
      </c>
      <c r="AU261" s="144" t="s">
        <v>82</v>
      </c>
      <c r="AY261" s="17" t="s">
        <v>181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80</v>
      </c>
      <c r="BK261" s="145">
        <f>ROUND(I261*H261,2)</f>
        <v>0</v>
      </c>
      <c r="BL261" s="17" t="s">
        <v>127</v>
      </c>
      <c r="BM261" s="144" t="s">
        <v>951</v>
      </c>
    </row>
    <row r="262" spans="2:65" s="12" customFormat="1">
      <c r="B262" s="146"/>
      <c r="D262" s="147" t="s">
        <v>191</v>
      </c>
      <c r="F262" s="149" t="s">
        <v>952</v>
      </c>
      <c r="H262" s="150">
        <v>3.4319999999999999</v>
      </c>
      <c r="I262" s="151"/>
      <c r="L262" s="146"/>
      <c r="M262" s="152"/>
      <c r="T262" s="153"/>
      <c r="AT262" s="148" t="s">
        <v>191</v>
      </c>
      <c r="AU262" s="148" t="s">
        <v>82</v>
      </c>
      <c r="AV262" s="12" t="s">
        <v>82</v>
      </c>
      <c r="AW262" s="12" t="s">
        <v>3</v>
      </c>
      <c r="AX262" s="12" t="s">
        <v>80</v>
      </c>
      <c r="AY262" s="148" t="s">
        <v>181</v>
      </c>
    </row>
    <row r="263" spans="2:65" s="1" customFormat="1" ht="24.2" customHeight="1">
      <c r="B263" s="132"/>
      <c r="C263" s="133" t="s">
        <v>471</v>
      </c>
      <c r="D263" s="133" t="s">
        <v>184</v>
      </c>
      <c r="E263" s="134" t="s">
        <v>477</v>
      </c>
      <c r="F263" s="135" t="s">
        <v>478</v>
      </c>
      <c r="G263" s="136" t="s">
        <v>187</v>
      </c>
      <c r="H263" s="137">
        <v>3.12</v>
      </c>
      <c r="I263" s="138"/>
      <c r="J263" s="139">
        <f>ROUND(I263*H263,2)</f>
        <v>0</v>
      </c>
      <c r="K263" s="135" t="s">
        <v>188</v>
      </c>
      <c r="L263" s="32"/>
      <c r="M263" s="140" t="s">
        <v>1</v>
      </c>
      <c r="N263" s="141" t="s">
        <v>37</v>
      </c>
      <c r="P263" s="142">
        <f>O263*H263</f>
        <v>0</v>
      </c>
      <c r="Q263" s="142">
        <v>0</v>
      </c>
      <c r="R263" s="142">
        <f>Q263*H263</f>
        <v>0</v>
      </c>
      <c r="S263" s="142">
        <v>0</v>
      </c>
      <c r="T263" s="143">
        <f>S263*H263</f>
        <v>0</v>
      </c>
      <c r="AR263" s="144" t="s">
        <v>127</v>
      </c>
      <c r="AT263" s="144" t="s">
        <v>184</v>
      </c>
      <c r="AU263" s="144" t="s">
        <v>82</v>
      </c>
      <c r="AY263" s="17" t="s">
        <v>181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80</v>
      </c>
      <c r="BK263" s="145">
        <f>ROUND(I263*H263,2)</f>
        <v>0</v>
      </c>
      <c r="BL263" s="17" t="s">
        <v>127</v>
      </c>
      <c r="BM263" s="144" t="s">
        <v>953</v>
      </c>
    </row>
    <row r="264" spans="2:65" s="1" customFormat="1" ht="24.2" customHeight="1">
      <c r="B264" s="132"/>
      <c r="C264" s="133" t="s">
        <v>476</v>
      </c>
      <c r="D264" s="133" t="s">
        <v>184</v>
      </c>
      <c r="E264" s="134" t="s">
        <v>481</v>
      </c>
      <c r="F264" s="135" t="s">
        <v>482</v>
      </c>
      <c r="G264" s="136" t="s">
        <v>187</v>
      </c>
      <c r="H264" s="137">
        <v>3.12</v>
      </c>
      <c r="I264" s="138"/>
      <c r="J264" s="139">
        <f>ROUND(I264*H264,2)</f>
        <v>0</v>
      </c>
      <c r="K264" s="135" t="s">
        <v>188</v>
      </c>
      <c r="L264" s="32"/>
      <c r="M264" s="140" t="s">
        <v>1</v>
      </c>
      <c r="N264" s="141" t="s">
        <v>37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127</v>
      </c>
      <c r="AT264" s="144" t="s">
        <v>184</v>
      </c>
      <c r="AU264" s="144" t="s">
        <v>82</v>
      </c>
      <c r="AY264" s="17" t="s">
        <v>181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7" t="s">
        <v>80</v>
      </c>
      <c r="BK264" s="145">
        <f>ROUND(I264*H264,2)</f>
        <v>0</v>
      </c>
      <c r="BL264" s="17" t="s">
        <v>127</v>
      </c>
      <c r="BM264" s="144" t="s">
        <v>954</v>
      </c>
    </row>
    <row r="265" spans="2:65" s="1" customFormat="1" ht="24.2" customHeight="1">
      <c r="B265" s="132"/>
      <c r="C265" s="133" t="s">
        <v>480</v>
      </c>
      <c r="D265" s="133" t="s">
        <v>184</v>
      </c>
      <c r="E265" s="134" t="s">
        <v>485</v>
      </c>
      <c r="F265" s="135" t="s">
        <v>486</v>
      </c>
      <c r="G265" s="136" t="s">
        <v>187</v>
      </c>
      <c r="H265" s="137">
        <v>3.12</v>
      </c>
      <c r="I265" s="138"/>
      <c r="J265" s="139">
        <f>ROUND(I265*H265,2)</f>
        <v>0</v>
      </c>
      <c r="K265" s="135" t="s">
        <v>188</v>
      </c>
      <c r="L265" s="32"/>
      <c r="M265" s="140" t="s">
        <v>1</v>
      </c>
      <c r="N265" s="141" t="s">
        <v>37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127</v>
      </c>
      <c r="AT265" s="144" t="s">
        <v>184</v>
      </c>
      <c r="AU265" s="144" t="s">
        <v>82</v>
      </c>
      <c r="AY265" s="17" t="s">
        <v>181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80</v>
      </c>
      <c r="BK265" s="145">
        <f>ROUND(I265*H265,2)</f>
        <v>0</v>
      </c>
      <c r="BL265" s="17" t="s">
        <v>127</v>
      </c>
      <c r="BM265" s="144" t="s">
        <v>955</v>
      </c>
    </row>
    <row r="266" spans="2:65" s="1" customFormat="1" ht="24.2" customHeight="1">
      <c r="B266" s="132"/>
      <c r="C266" s="133" t="s">
        <v>484</v>
      </c>
      <c r="D266" s="133" t="s">
        <v>184</v>
      </c>
      <c r="E266" s="134" t="s">
        <v>489</v>
      </c>
      <c r="F266" s="135" t="s">
        <v>490</v>
      </c>
      <c r="G266" s="136" t="s">
        <v>236</v>
      </c>
      <c r="H266" s="137">
        <v>0.106</v>
      </c>
      <c r="I266" s="138"/>
      <c r="J266" s="139">
        <f>ROUND(I266*H266,2)</f>
        <v>0</v>
      </c>
      <c r="K266" s="135" t="s">
        <v>188</v>
      </c>
      <c r="L266" s="32"/>
      <c r="M266" s="140" t="s">
        <v>1</v>
      </c>
      <c r="N266" s="141" t="s">
        <v>37</v>
      </c>
      <c r="P266" s="142">
        <f>O266*H266</f>
        <v>0</v>
      </c>
      <c r="Q266" s="142">
        <v>0</v>
      </c>
      <c r="R266" s="142">
        <f>Q266*H266</f>
        <v>0</v>
      </c>
      <c r="S266" s="142">
        <v>0</v>
      </c>
      <c r="T266" s="143">
        <f>S266*H266</f>
        <v>0</v>
      </c>
      <c r="AR266" s="144" t="s">
        <v>127</v>
      </c>
      <c r="AT266" s="144" t="s">
        <v>184</v>
      </c>
      <c r="AU266" s="144" t="s">
        <v>82</v>
      </c>
      <c r="AY266" s="17" t="s">
        <v>181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80</v>
      </c>
      <c r="BK266" s="145">
        <f>ROUND(I266*H266,2)</f>
        <v>0</v>
      </c>
      <c r="BL266" s="17" t="s">
        <v>127</v>
      </c>
      <c r="BM266" s="144" t="s">
        <v>956</v>
      </c>
    </row>
    <row r="267" spans="2:65" s="1" customFormat="1" ht="24.2" customHeight="1">
      <c r="B267" s="132"/>
      <c r="C267" s="133" t="s">
        <v>488</v>
      </c>
      <c r="D267" s="133" t="s">
        <v>184</v>
      </c>
      <c r="E267" s="134" t="s">
        <v>493</v>
      </c>
      <c r="F267" s="135" t="s">
        <v>494</v>
      </c>
      <c r="G267" s="136" t="s">
        <v>236</v>
      </c>
      <c r="H267" s="137">
        <v>0.106</v>
      </c>
      <c r="I267" s="138"/>
      <c r="J267" s="139">
        <f>ROUND(I267*H267,2)</f>
        <v>0</v>
      </c>
      <c r="K267" s="135" t="s">
        <v>188</v>
      </c>
      <c r="L267" s="32"/>
      <c r="M267" s="140" t="s">
        <v>1</v>
      </c>
      <c r="N267" s="141" t="s">
        <v>37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127</v>
      </c>
      <c r="AT267" s="144" t="s">
        <v>184</v>
      </c>
      <c r="AU267" s="144" t="s">
        <v>82</v>
      </c>
      <c r="AY267" s="17" t="s">
        <v>181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7" t="s">
        <v>80</v>
      </c>
      <c r="BK267" s="145">
        <f>ROUND(I267*H267,2)</f>
        <v>0</v>
      </c>
      <c r="BL267" s="17" t="s">
        <v>127</v>
      </c>
      <c r="BM267" s="144" t="s">
        <v>957</v>
      </c>
    </row>
    <row r="268" spans="2:65" s="11" customFormat="1" ht="22.9" customHeight="1">
      <c r="B268" s="120"/>
      <c r="D268" s="121" t="s">
        <v>71</v>
      </c>
      <c r="E268" s="130" t="s">
        <v>496</v>
      </c>
      <c r="F268" s="130" t="s">
        <v>497</v>
      </c>
      <c r="I268" s="123"/>
      <c r="J268" s="131">
        <f>BK268</f>
        <v>0</v>
      </c>
      <c r="L268" s="120"/>
      <c r="M268" s="125"/>
      <c r="P268" s="126">
        <f>SUM(P269:P283)</f>
        <v>0</v>
      </c>
      <c r="R268" s="126">
        <f>SUM(R269:R283)</f>
        <v>0.11113029999999999</v>
      </c>
      <c r="T268" s="127">
        <f>SUM(T269:T283)</f>
        <v>9.8538000000000014E-2</v>
      </c>
      <c r="AR268" s="121" t="s">
        <v>82</v>
      </c>
      <c r="AT268" s="128" t="s">
        <v>71</v>
      </c>
      <c r="AU268" s="128" t="s">
        <v>80</v>
      </c>
      <c r="AY268" s="121" t="s">
        <v>181</v>
      </c>
      <c r="BK268" s="129">
        <f>SUM(BK269:BK283)</f>
        <v>0</v>
      </c>
    </row>
    <row r="269" spans="2:65" s="1" customFormat="1" ht="16.5" customHeight="1">
      <c r="B269" s="132"/>
      <c r="C269" s="133" t="s">
        <v>492</v>
      </c>
      <c r="D269" s="133" t="s">
        <v>184</v>
      </c>
      <c r="E269" s="134" t="s">
        <v>499</v>
      </c>
      <c r="F269" s="135" t="s">
        <v>500</v>
      </c>
      <c r="G269" s="136" t="s">
        <v>187</v>
      </c>
      <c r="H269" s="137">
        <v>29</v>
      </c>
      <c r="I269" s="138"/>
      <c r="J269" s="139">
        <f>ROUND(I269*H269,2)</f>
        <v>0</v>
      </c>
      <c r="K269" s="135" t="s">
        <v>188</v>
      </c>
      <c r="L269" s="32"/>
      <c r="M269" s="140" t="s">
        <v>1</v>
      </c>
      <c r="N269" s="141" t="s">
        <v>37</v>
      </c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AR269" s="144" t="s">
        <v>127</v>
      </c>
      <c r="AT269" s="144" t="s">
        <v>184</v>
      </c>
      <c r="AU269" s="144" t="s">
        <v>82</v>
      </c>
      <c r="AY269" s="17" t="s">
        <v>181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80</v>
      </c>
      <c r="BK269" s="145">
        <f>ROUND(I269*H269,2)</f>
        <v>0</v>
      </c>
      <c r="BL269" s="17" t="s">
        <v>127</v>
      </c>
      <c r="BM269" s="144" t="s">
        <v>707</v>
      </c>
    </row>
    <row r="270" spans="2:65" s="12" customFormat="1">
      <c r="B270" s="146"/>
      <c r="D270" s="147" t="s">
        <v>191</v>
      </c>
      <c r="E270" s="148" t="s">
        <v>1</v>
      </c>
      <c r="F270" s="149" t="s">
        <v>958</v>
      </c>
      <c r="H270" s="150">
        <v>32.119999999999997</v>
      </c>
      <c r="I270" s="151"/>
      <c r="L270" s="146"/>
      <c r="M270" s="152"/>
      <c r="T270" s="153"/>
      <c r="AT270" s="148" t="s">
        <v>191</v>
      </c>
      <c r="AU270" s="148" t="s">
        <v>82</v>
      </c>
      <c r="AV270" s="12" t="s">
        <v>82</v>
      </c>
      <c r="AW270" s="12" t="s">
        <v>29</v>
      </c>
      <c r="AX270" s="12" t="s">
        <v>72</v>
      </c>
      <c r="AY270" s="148" t="s">
        <v>181</v>
      </c>
    </row>
    <row r="271" spans="2:65" s="12" customFormat="1">
      <c r="B271" s="146"/>
      <c r="D271" s="147" t="s">
        <v>191</v>
      </c>
      <c r="E271" s="148" t="s">
        <v>1</v>
      </c>
      <c r="F271" s="149" t="s">
        <v>959</v>
      </c>
      <c r="H271" s="150">
        <v>-3.12</v>
      </c>
      <c r="I271" s="151"/>
      <c r="L271" s="146"/>
      <c r="M271" s="152"/>
      <c r="T271" s="153"/>
      <c r="AT271" s="148" t="s">
        <v>191</v>
      </c>
      <c r="AU271" s="148" t="s">
        <v>82</v>
      </c>
      <c r="AV271" s="12" t="s">
        <v>82</v>
      </c>
      <c r="AW271" s="12" t="s">
        <v>29</v>
      </c>
      <c r="AX271" s="12" t="s">
        <v>72</v>
      </c>
      <c r="AY271" s="148" t="s">
        <v>181</v>
      </c>
    </row>
    <row r="272" spans="2:65" s="13" customFormat="1">
      <c r="B272" s="154"/>
      <c r="D272" s="147" t="s">
        <v>191</v>
      </c>
      <c r="E272" s="155" t="s">
        <v>1</v>
      </c>
      <c r="F272" s="156" t="s">
        <v>193</v>
      </c>
      <c r="H272" s="157">
        <v>28.999999999999996</v>
      </c>
      <c r="I272" s="158"/>
      <c r="L272" s="154"/>
      <c r="M272" s="159"/>
      <c r="T272" s="160"/>
      <c r="AT272" s="155" t="s">
        <v>191</v>
      </c>
      <c r="AU272" s="155" t="s">
        <v>82</v>
      </c>
      <c r="AV272" s="13" t="s">
        <v>189</v>
      </c>
      <c r="AW272" s="13" t="s">
        <v>29</v>
      </c>
      <c r="AX272" s="13" t="s">
        <v>80</v>
      </c>
      <c r="AY272" s="155" t="s">
        <v>181</v>
      </c>
    </row>
    <row r="273" spans="2:65" s="1" customFormat="1" ht="24.2" customHeight="1">
      <c r="B273" s="132"/>
      <c r="C273" s="133" t="s">
        <v>498</v>
      </c>
      <c r="D273" s="133" t="s">
        <v>184</v>
      </c>
      <c r="E273" s="134" t="s">
        <v>504</v>
      </c>
      <c r="F273" s="135" t="s">
        <v>505</v>
      </c>
      <c r="G273" s="136" t="s">
        <v>187</v>
      </c>
      <c r="H273" s="137">
        <v>29</v>
      </c>
      <c r="I273" s="138"/>
      <c r="J273" s="139">
        <f>ROUND(I273*H273,2)</f>
        <v>0</v>
      </c>
      <c r="K273" s="135" t="s">
        <v>188</v>
      </c>
      <c r="L273" s="32"/>
      <c r="M273" s="140" t="s">
        <v>1</v>
      </c>
      <c r="N273" s="141" t="s">
        <v>37</v>
      </c>
      <c r="P273" s="142">
        <f>O273*H273</f>
        <v>0</v>
      </c>
      <c r="Q273" s="142">
        <v>0</v>
      </c>
      <c r="R273" s="142">
        <f>Q273*H273</f>
        <v>0</v>
      </c>
      <c r="S273" s="142">
        <v>3.0000000000000001E-3</v>
      </c>
      <c r="T273" s="143">
        <f>S273*H273</f>
        <v>8.7000000000000008E-2</v>
      </c>
      <c r="AR273" s="144" t="s">
        <v>127</v>
      </c>
      <c r="AT273" s="144" t="s">
        <v>184</v>
      </c>
      <c r="AU273" s="144" t="s">
        <v>82</v>
      </c>
      <c r="AY273" s="17" t="s">
        <v>181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7" t="s">
        <v>80</v>
      </c>
      <c r="BK273" s="145">
        <f>ROUND(I273*H273,2)</f>
        <v>0</v>
      </c>
      <c r="BL273" s="17" t="s">
        <v>127</v>
      </c>
      <c r="BM273" s="144" t="s">
        <v>708</v>
      </c>
    </row>
    <row r="274" spans="2:65" s="1" customFormat="1" ht="16.5" customHeight="1">
      <c r="B274" s="132"/>
      <c r="C274" s="133" t="s">
        <v>503</v>
      </c>
      <c r="D274" s="133" t="s">
        <v>184</v>
      </c>
      <c r="E274" s="134" t="s">
        <v>509</v>
      </c>
      <c r="F274" s="135" t="s">
        <v>510</v>
      </c>
      <c r="G274" s="136" t="s">
        <v>187</v>
      </c>
      <c r="H274" s="137">
        <v>29</v>
      </c>
      <c r="I274" s="138"/>
      <c r="J274" s="139">
        <f>ROUND(I274*H274,2)</f>
        <v>0</v>
      </c>
      <c r="K274" s="135" t="s">
        <v>188</v>
      </c>
      <c r="L274" s="32"/>
      <c r="M274" s="140" t="s">
        <v>1</v>
      </c>
      <c r="N274" s="141" t="s">
        <v>37</v>
      </c>
      <c r="P274" s="142">
        <f>O274*H274</f>
        <v>0</v>
      </c>
      <c r="Q274" s="142">
        <v>2.9999999999999997E-4</v>
      </c>
      <c r="R274" s="142">
        <f>Q274*H274</f>
        <v>8.6999999999999994E-3</v>
      </c>
      <c r="S274" s="142">
        <v>0</v>
      </c>
      <c r="T274" s="143">
        <f>S274*H274</f>
        <v>0</v>
      </c>
      <c r="AR274" s="144" t="s">
        <v>127</v>
      </c>
      <c r="AT274" s="144" t="s">
        <v>184</v>
      </c>
      <c r="AU274" s="144" t="s">
        <v>82</v>
      </c>
      <c r="AY274" s="17" t="s">
        <v>181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80</v>
      </c>
      <c r="BK274" s="145">
        <f>ROUND(I274*H274,2)</f>
        <v>0</v>
      </c>
      <c r="BL274" s="17" t="s">
        <v>127</v>
      </c>
      <c r="BM274" s="144" t="s">
        <v>709</v>
      </c>
    </row>
    <row r="275" spans="2:65" s="1" customFormat="1" ht="16.5" customHeight="1">
      <c r="B275" s="132"/>
      <c r="C275" s="170" t="s">
        <v>508</v>
      </c>
      <c r="D275" s="170" t="s">
        <v>272</v>
      </c>
      <c r="E275" s="171" t="s">
        <v>513</v>
      </c>
      <c r="F275" s="172" t="s">
        <v>514</v>
      </c>
      <c r="G275" s="173" t="s">
        <v>187</v>
      </c>
      <c r="H275" s="174">
        <v>31.9</v>
      </c>
      <c r="I275" s="175"/>
      <c r="J275" s="176">
        <f>ROUND(I275*H275,2)</f>
        <v>0</v>
      </c>
      <c r="K275" s="172" t="s">
        <v>188</v>
      </c>
      <c r="L275" s="177"/>
      <c r="M275" s="178" t="s">
        <v>1</v>
      </c>
      <c r="N275" s="179" t="s">
        <v>37</v>
      </c>
      <c r="P275" s="142">
        <f>O275*H275</f>
        <v>0</v>
      </c>
      <c r="Q275" s="142">
        <v>2.8300000000000001E-3</v>
      </c>
      <c r="R275" s="142">
        <f>Q275*H275</f>
        <v>9.0276999999999996E-2</v>
      </c>
      <c r="S275" s="142">
        <v>0</v>
      </c>
      <c r="T275" s="143">
        <f>S275*H275</f>
        <v>0</v>
      </c>
      <c r="AR275" s="144" t="s">
        <v>275</v>
      </c>
      <c r="AT275" s="144" t="s">
        <v>272</v>
      </c>
      <c r="AU275" s="144" t="s">
        <v>82</v>
      </c>
      <c r="AY275" s="17" t="s">
        <v>181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7" t="s">
        <v>80</v>
      </c>
      <c r="BK275" s="145">
        <f>ROUND(I275*H275,2)</f>
        <v>0</v>
      </c>
      <c r="BL275" s="17" t="s">
        <v>127</v>
      </c>
      <c r="BM275" s="144" t="s">
        <v>710</v>
      </c>
    </row>
    <row r="276" spans="2:65" s="12" customFormat="1">
      <c r="B276" s="146"/>
      <c r="D276" s="147" t="s">
        <v>191</v>
      </c>
      <c r="F276" s="149" t="s">
        <v>960</v>
      </c>
      <c r="H276" s="150">
        <v>31.9</v>
      </c>
      <c r="I276" s="151"/>
      <c r="L276" s="146"/>
      <c r="M276" s="152"/>
      <c r="T276" s="153"/>
      <c r="AT276" s="148" t="s">
        <v>191</v>
      </c>
      <c r="AU276" s="148" t="s">
        <v>82</v>
      </c>
      <c r="AV276" s="12" t="s">
        <v>82</v>
      </c>
      <c r="AW276" s="12" t="s">
        <v>3</v>
      </c>
      <c r="AX276" s="12" t="s">
        <v>80</v>
      </c>
      <c r="AY276" s="148" t="s">
        <v>181</v>
      </c>
    </row>
    <row r="277" spans="2:65" s="1" customFormat="1" ht="21.75" customHeight="1">
      <c r="B277" s="132"/>
      <c r="C277" s="133" t="s">
        <v>512</v>
      </c>
      <c r="D277" s="133" t="s">
        <v>184</v>
      </c>
      <c r="E277" s="134" t="s">
        <v>517</v>
      </c>
      <c r="F277" s="135" t="s">
        <v>518</v>
      </c>
      <c r="G277" s="136" t="s">
        <v>240</v>
      </c>
      <c r="H277" s="137">
        <v>38.46</v>
      </c>
      <c r="I277" s="138"/>
      <c r="J277" s="139">
        <f>ROUND(I277*H277,2)</f>
        <v>0</v>
      </c>
      <c r="K277" s="135" t="s">
        <v>188</v>
      </c>
      <c r="L277" s="32"/>
      <c r="M277" s="140" t="s">
        <v>1</v>
      </c>
      <c r="N277" s="141" t="s">
        <v>37</v>
      </c>
      <c r="P277" s="142">
        <f>O277*H277</f>
        <v>0</v>
      </c>
      <c r="Q277" s="142">
        <v>0</v>
      </c>
      <c r="R277" s="142">
        <f>Q277*H277</f>
        <v>0</v>
      </c>
      <c r="S277" s="142">
        <v>2.9999999999999997E-4</v>
      </c>
      <c r="T277" s="143">
        <f>S277*H277</f>
        <v>1.1538E-2</v>
      </c>
      <c r="AR277" s="144" t="s">
        <v>127</v>
      </c>
      <c r="AT277" s="144" t="s">
        <v>184</v>
      </c>
      <c r="AU277" s="144" t="s">
        <v>82</v>
      </c>
      <c r="AY277" s="17" t="s">
        <v>181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7" t="s">
        <v>80</v>
      </c>
      <c r="BK277" s="145">
        <f>ROUND(I277*H277,2)</f>
        <v>0</v>
      </c>
      <c r="BL277" s="17" t="s">
        <v>127</v>
      </c>
      <c r="BM277" s="144" t="s">
        <v>712</v>
      </c>
    </row>
    <row r="278" spans="2:65" s="12" customFormat="1">
      <c r="B278" s="146"/>
      <c r="D278" s="147" t="s">
        <v>191</v>
      </c>
      <c r="E278" s="148" t="s">
        <v>1</v>
      </c>
      <c r="F278" s="149" t="s">
        <v>961</v>
      </c>
      <c r="H278" s="150">
        <v>38.46</v>
      </c>
      <c r="I278" s="151"/>
      <c r="L278" s="146"/>
      <c r="M278" s="152"/>
      <c r="T278" s="153"/>
      <c r="AT278" s="148" t="s">
        <v>191</v>
      </c>
      <c r="AU278" s="148" t="s">
        <v>82</v>
      </c>
      <c r="AV278" s="12" t="s">
        <v>82</v>
      </c>
      <c r="AW278" s="12" t="s">
        <v>29</v>
      </c>
      <c r="AX278" s="12" t="s">
        <v>80</v>
      </c>
      <c r="AY278" s="148" t="s">
        <v>181</v>
      </c>
    </row>
    <row r="279" spans="2:65" s="1" customFormat="1" ht="16.5" customHeight="1">
      <c r="B279" s="132"/>
      <c r="C279" s="133" t="s">
        <v>516</v>
      </c>
      <c r="D279" s="133" t="s">
        <v>184</v>
      </c>
      <c r="E279" s="134" t="s">
        <v>522</v>
      </c>
      <c r="F279" s="135" t="s">
        <v>523</v>
      </c>
      <c r="G279" s="136" t="s">
        <v>240</v>
      </c>
      <c r="H279" s="137">
        <v>38.46</v>
      </c>
      <c r="I279" s="138"/>
      <c r="J279" s="139">
        <f>ROUND(I279*H279,2)</f>
        <v>0</v>
      </c>
      <c r="K279" s="135" t="s">
        <v>188</v>
      </c>
      <c r="L279" s="32"/>
      <c r="M279" s="140" t="s">
        <v>1</v>
      </c>
      <c r="N279" s="141" t="s">
        <v>37</v>
      </c>
      <c r="P279" s="142">
        <f>O279*H279</f>
        <v>0</v>
      </c>
      <c r="Q279" s="142">
        <v>1.0000000000000001E-5</v>
      </c>
      <c r="R279" s="142">
        <f>Q279*H279</f>
        <v>3.8460000000000002E-4</v>
      </c>
      <c r="S279" s="142">
        <v>0</v>
      </c>
      <c r="T279" s="143">
        <f>S279*H279</f>
        <v>0</v>
      </c>
      <c r="AR279" s="144" t="s">
        <v>127</v>
      </c>
      <c r="AT279" s="144" t="s">
        <v>184</v>
      </c>
      <c r="AU279" s="144" t="s">
        <v>82</v>
      </c>
      <c r="AY279" s="17" t="s">
        <v>181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80</v>
      </c>
      <c r="BK279" s="145">
        <f>ROUND(I279*H279,2)</f>
        <v>0</v>
      </c>
      <c r="BL279" s="17" t="s">
        <v>127</v>
      </c>
      <c r="BM279" s="144" t="s">
        <v>714</v>
      </c>
    </row>
    <row r="280" spans="2:65" s="1" customFormat="1" ht="16.5" customHeight="1">
      <c r="B280" s="132"/>
      <c r="C280" s="170" t="s">
        <v>521</v>
      </c>
      <c r="D280" s="170" t="s">
        <v>272</v>
      </c>
      <c r="E280" s="171" t="s">
        <v>527</v>
      </c>
      <c r="F280" s="172" t="s">
        <v>528</v>
      </c>
      <c r="G280" s="173" t="s">
        <v>240</v>
      </c>
      <c r="H280" s="174">
        <v>39.228999999999999</v>
      </c>
      <c r="I280" s="175"/>
      <c r="J280" s="176">
        <f>ROUND(I280*H280,2)</f>
        <v>0</v>
      </c>
      <c r="K280" s="172" t="s">
        <v>1</v>
      </c>
      <c r="L280" s="177"/>
      <c r="M280" s="178" t="s">
        <v>1</v>
      </c>
      <c r="N280" s="179" t="s">
        <v>37</v>
      </c>
      <c r="P280" s="142">
        <f>O280*H280</f>
        <v>0</v>
      </c>
      <c r="Q280" s="142">
        <v>2.9999999999999997E-4</v>
      </c>
      <c r="R280" s="142">
        <f>Q280*H280</f>
        <v>1.1768699999999998E-2</v>
      </c>
      <c r="S280" s="142">
        <v>0</v>
      </c>
      <c r="T280" s="143">
        <f>S280*H280</f>
        <v>0</v>
      </c>
      <c r="AR280" s="144" t="s">
        <v>275</v>
      </c>
      <c r="AT280" s="144" t="s">
        <v>272</v>
      </c>
      <c r="AU280" s="144" t="s">
        <v>82</v>
      </c>
      <c r="AY280" s="17" t="s">
        <v>181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7" t="s">
        <v>80</v>
      </c>
      <c r="BK280" s="145">
        <f>ROUND(I280*H280,2)</f>
        <v>0</v>
      </c>
      <c r="BL280" s="17" t="s">
        <v>127</v>
      </c>
      <c r="BM280" s="144" t="s">
        <v>715</v>
      </c>
    </row>
    <row r="281" spans="2:65" s="12" customFormat="1">
      <c r="B281" s="146"/>
      <c r="D281" s="147" t="s">
        <v>191</v>
      </c>
      <c r="F281" s="149" t="s">
        <v>962</v>
      </c>
      <c r="H281" s="150">
        <v>39.228999999999999</v>
      </c>
      <c r="I281" s="151"/>
      <c r="L281" s="146"/>
      <c r="M281" s="152"/>
      <c r="T281" s="153"/>
      <c r="AT281" s="148" t="s">
        <v>191</v>
      </c>
      <c r="AU281" s="148" t="s">
        <v>82</v>
      </c>
      <c r="AV281" s="12" t="s">
        <v>82</v>
      </c>
      <c r="AW281" s="12" t="s">
        <v>3</v>
      </c>
      <c r="AX281" s="12" t="s">
        <v>80</v>
      </c>
      <c r="AY281" s="148" t="s">
        <v>181</v>
      </c>
    </row>
    <row r="282" spans="2:65" s="1" customFormat="1" ht="24.2" customHeight="1">
      <c r="B282" s="132"/>
      <c r="C282" s="133" t="s">
        <v>526</v>
      </c>
      <c r="D282" s="133" t="s">
        <v>184</v>
      </c>
      <c r="E282" s="134" t="s">
        <v>532</v>
      </c>
      <c r="F282" s="135" t="s">
        <v>533</v>
      </c>
      <c r="G282" s="136" t="s">
        <v>236</v>
      </c>
      <c r="H282" s="137">
        <v>0.111</v>
      </c>
      <c r="I282" s="138"/>
      <c r="J282" s="139">
        <f>ROUND(I282*H282,2)</f>
        <v>0</v>
      </c>
      <c r="K282" s="135" t="s">
        <v>188</v>
      </c>
      <c r="L282" s="32"/>
      <c r="M282" s="140" t="s">
        <v>1</v>
      </c>
      <c r="N282" s="141" t="s">
        <v>37</v>
      </c>
      <c r="P282" s="142">
        <f>O282*H282</f>
        <v>0</v>
      </c>
      <c r="Q282" s="142">
        <v>0</v>
      </c>
      <c r="R282" s="142">
        <f>Q282*H282</f>
        <v>0</v>
      </c>
      <c r="S282" s="142">
        <v>0</v>
      </c>
      <c r="T282" s="143">
        <f>S282*H282</f>
        <v>0</v>
      </c>
      <c r="AR282" s="144" t="s">
        <v>127</v>
      </c>
      <c r="AT282" s="144" t="s">
        <v>184</v>
      </c>
      <c r="AU282" s="144" t="s">
        <v>82</v>
      </c>
      <c r="AY282" s="17" t="s">
        <v>181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80</v>
      </c>
      <c r="BK282" s="145">
        <f>ROUND(I282*H282,2)</f>
        <v>0</v>
      </c>
      <c r="BL282" s="17" t="s">
        <v>127</v>
      </c>
      <c r="BM282" s="144" t="s">
        <v>717</v>
      </c>
    </row>
    <row r="283" spans="2:65" s="1" customFormat="1" ht="24.2" customHeight="1">
      <c r="B283" s="132"/>
      <c r="C283" s="133" t="s">
        <v>531</v>
      </c>
      <c r="D283" s="133" t="s">
        <v>184</v>
      </c>
      <c r="E283" s="134" t="s">
        <v>536</v>
      </c>
      <c r="F283" s="135" t="s">
        <v>537</v>
      </c>
      <c r="G283" s="136" t="s">
        <v>236</v>
      </c>
      <c r="H283" s="137">
        <v>0.111</v>
      </c>
      <c r="I283" s="138"/>
      <c r="J283" s="139">
        <f>ROUND(I283*H283,2)</f>
        <v>0</v>
      </c>
      <c r="K283" s="135" t="s">
        <v>188</v>
      </c>
      <c r="L283" s="32"/>
      <c r="M283" s="140" t="s">
        <v>1</v>
      </c>
      <c r="N283" s="141" t="s">
        <v>37</v>
      </c>
      <c r="P283" s="142">
        <f>O283*H283</f>
        <v>0</v>
      </c>
      <c r="Q283" s="142">
        <v>0</v>
      </c>
      <c r="R283" s="142">
        <f>Q283*H283</f>
        <v>0</v>
      </c>
      <c r="S283" s="142">
        <v>0</v>
      </c>
      <c r="T283" s="143">
        <f>S283*H283</f>
        <v>0</v>
      </c>
      <c r="AR283" s="144" t="s">
        <v>127</v>
      </c>
      <c r="AT283" s="144" t="s">
        <v>184</v>
      </c>
      <c r="AU283" s="144" t="s">
        <v>82</v>
      </c>
      <c r="AY283" s="17" t="s">
        <v>181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80</v>
      </c>
      <c r="BK283" s="145">
        <f>ROUND(I283*H283,2)</f>
        <v>0</v>
      </c>
      <c r="BL283" s="17" t="s">
        <v>127</v>
      </c>
      <c r="BM283" s="144" t="s">
        <v>768</v>
      </c>
    </row>
    <row r="284" spans="2:65" s="11" customFormat="1" ht="22.9" customHeight="1">
      <c r="B284" s="120"/>
      <c r="D284" s="121" t="s">
        <v>71</v>
      </c>
      <c r="E284" s="130" t="s">
        <v>539</v>
      </c>
      <c r="F284" s="130" t="s">
        <v>540</v>
      </c>
      <c r="I284" s="123"/>
      <c r="J284" s="131">
        <f>BK284</f>
        <v>0</v>
      </c>
      <c r="L284" s="120"/>
      <c r="M284" s="125"/>
      <c r="P284" s="126">
        <f>SUM(P285:P303)</f>
        <v>0</v>
      </c>
      <c r="R284" s="126">
        <f>SUM(R285:R303)</f>
        <v>0.32378639999999997</v>
      </c>
      <c r="T284" s="127">
        <f>SUM(T285:T303)</f>
        <v>0</v>
      </c>
      <c r="AR284" s="121" t="s">
        <v>82</v>
      </c>
      <c r="AT284" s="128" t="s">
        <v>71</v>
      </c>
      <c r="AU284" s="128" t="s">
        <v>80</v>
      </c>
      <c r="AY284" s="121" t="s">
        <v>181</v>
      </c>
      <c r="BK284" s="129">
        <f>SUM(BK285:BK303)</f>
        <v>0</v>
      </c>
    </row>
    <row r="285" spans="2:65" s="1" customFormat="1" ht="16.5" customHeight="1">
      <c r="B285" s="132"/>
      <c r="C285" s="133" t="s">
        <v>535</v>
      </c>
      <c r="D285" s="133" t="s">
        <v>184</v>
      </c>
      <c r="E285" s="134" t="s">
        <v>542</v>
      </c>
      <c r="F285" s="135" t="s">
        <v>543</v>
      </c>
      <c r="G285" s="136" t="s">
        <v>187</v>
      </c>
      <c r="H285" s="137">
        <v>15.54</v>
      </c>
      <c r="I285" s="138"/>
      <c r="J285" s="139">
        <f>ROUND(I285*H285,2)</f>
        <v>0</v>
      </c>
      <c r="K285" s="135" t="s">
        <v>188</v>
      </c>
      <c r="L285" s="32"/>
      <c r="M285" s="140" t="s">
        <v>1</v>
      </c>
      <c r="N285" s="141" t="s">
        <v>37</v>
      </c>
      <c r="P285" s="142">
        <f>O285*H285</f>
        <v>0</v>
      </c>
      <c r="Q285" s="142">
        <v>2.9999999999999997E-4</v>
      </c>
      <c r="R285" s="142">
        <f>Q285*H285</f>
        <v>4.6619999999999995E-3</v>
      </c>
      <c r="S285" s="142">
        <v>0</v>
      </c>
      <c r="T285" s="143">
        <f>S285*H285</f>
        <v>0</v>
      </c>
      <c r="AR285" s="144" t="s">
        <v>127</v>
      </c>
      <c r="AT285" s="144" t="s">
        <v>184</v>
      </c>
      <c r="AU285" s="144" t="s">
        <v>82</v>
      </c>
      <c r="AY285" s="17" t="s">
        <v>181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80</v>
      </c>
      <c r="BK285" s="145">
        <f>ROUND(I285*H285,2)</f>
        <v>0</v>
      </c>
      <c r="BL285" s="17" t="s">
        <v>127</v>
      </c>
      <c r="BM285" s="144" t="s">
        <v>963</v>
      </c>
    </row>
    <row r="286" spans="2:65" s="12" customFormat="1">
      <c r="B286" s="146"/>
      <c r="D286" s="147" t="s">
        <v>191</v>
      </c>
      <c r="E286" s="148" t="s">
        <v>1</v>
      </c>
      <c r="F286" s="149" t="s">
        <v>964</v>
      </c>
      <c r="H286" s="150">
        <v>15.54</v>
      </c>
      <c r="I286" s="151"/>
      <c r="L286" s="146"/>
      <c r="M286" s="152"/>
      <c r="T286" s="153"/>
      <c r="AT286" s="148" t="s">
        <v>191</v>
      </c>
      <c r="AU286" s="148" t="s">
        <v>82</v>
      </c>
      <c r="AV286" s="12" t="s">
        <v>82</v>
      </c>
      <c r="AW286" s="12" t="s">
        <v>29</v>
      </c>
      <c r="AX286" s="12" t="s">
        <v>80</v>
      </c>
      <c r="AY286" s="148" t="s">
        <v>181</v>
      </c>
    </row>
    <row r="287" spans="2:65" s="1" customFormat="1" ht="16.5" customHeight="1">
      <c r="B287" s="132"/>
      <c r="C287" s="133" t="s">
        <v>541</v>
      </c>
      <c r="D287" s="133" t="s">
        <v>184</v>
      </c>
      <c r="E287" s="134" t="s">
        <v>547</v>
      </c>
      <c r="F287" s="135" t="s">
        <v>548</v>
      </c>
      <c r="G287" s="136" t="s">
        <v>187</v>
      </c>
      <c r="H287" s="137">
        <v>4.2</v>
      </c>
      <c r="I287" s="138"/>
      <c r="J287" s="139">
        <f>ROUND(I287*H287,2)</f>
        <v>0</v>
      </c>
      <c r="K287" s="135" t="s">
        <v>188</v>
      </c>
      <c r="L287" s="32"/>
      <c r="M287" s="140" t="s">
        <v>1</v>
      </c>
      <c r="N287" s="141" t="s">
        <v>37</v>
      </c>
      <c r="P287" s="142">
        <f>O287*H287</f>
        <v>0</v>
      </c>
      <c r="Q287" s="142">
        <v>4.4999999999999997E-3</v>
      </c>
      <c r="R287" s="142">
        <f>Q287*H287</f>
        <v>1.89E-2</v>
      </c>
      <c r="S287" s="142">
        <v>0</v>
      </c>
      <c r="T287" s="143">
        <f>S287*H287</f>
        <v>0</v>
      </c>
      <c r="AR287" s="144" t="s">
        <v>127</v>
      </c>
      <c r="AT287" s="144" t="s">
        <v>184</v>
      </c>
      <c r="AU287" s="144" t="s">
        <v>82</v>
      </c>
      <c r="AY287" s="17" t="s">
        <v>181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7" t="s">
        <v>80</v>
      </c>
      <c r="BK287" s="145">
        <f>ROUND(I287*H287,2)</f>
        <v>0</v>
      </c>
      <c r="BL287" s="17" t="s">
        <v>127</v>
      </c>
      <c r="BM287" s="144" t="s">
        <v>965</v>
      </c>
    </row>
    <row r="288" spans="2:65" s="14" customFormat="1">
      <c r="B288" s="164"/>
      <c r="D288" s="147" t="s">
        <v>191</v>
      </c>
      <c r="E288" s="165" t="s">
        <v>1</v>
      </c>
      <c r="F288" s="166" t="s">
        <v>550</v>
      </c>
      <c r="H288" s="165" t="s">
        <v>1</v>
      </c>
      <c r="I288" s="167"/>
      <c r="L288" s="164"/>
      <c r="M288" s="168"/>
      <c r="T288" s="169"/>
      <c r="AT288" s="165" t="s">
        <v>191</v>
      </c>
      <c r="AU288" s="165" t="s">
        <v>82</v>
      </c>
      <c r="AV288" s="14" t="s">
        <v>80</v>
      </c>
      <c r="AW288" s="14" t="s">
        <v>29</v>
      </c>
      <c r="AX288" s="14" t="s">
        <v>72</v>
      </c>
      <c r="AY288" s="165" t="s">
        <v>181</v>
      </c>
    </row>
    <row r="289" spans="2:65" s="12" customFormat="1">
      <c r="B289" s="146"/>
      <c r="D289" s="147" t="s">
        <v>191</v>
      </c>
      <c r="E289" s="148" t="s">
        <v>1</v>
      </c>
      <c r="F289" s="149" t="s">
        <v>551</v>
      </c>
      <c r="H289" s="150">
        <v>4.2</v>
      </c>
      <c r="I289" s="151"/>
      <c r="L289" s="146"/>
      <c r="M289" s="152"/>
      <c r="T289" s="153"/>
      <c r="AT289" s="148" t="s">
        <v>191</v>
      </c>
      <c r="AU289" s="148" t="s">
        <v>82</v>
      </c>
      <c r="AV289" s="12" t="s">
        <v>82</v>
      </c>
      <c r="AW289" s="12" t="s">
        <v>29</v>
      </c>
      <c r="AX289" s="12" t="s">
        <v>80</v>
      </c>
      <c r="AY289" s="148" t="s">
        <v>181</v>
      </c>
    </row>
    <row r="290" spans="2:65" s="1" customFormat="1" ht="33" customHeight="1">
      <c r="B290" s="132"/>
      <c r="C290" s="133" t="s">
        <v>546</v>
      </c>
      <c r="D290" s="133" t="s">
        <v>184</v>
      </c>
      <c r="E290" s="134" t="s">
        <v>553</v>
      </c>
      <c r="F290" s="135" t="s">
        <v>554</v>
      </c>
      <c r="G290" s="136" t="s">
        <v>187</v>
      </c>
      <c r="H290" s="137">
        <v>15.54</v>
      </c>
      <c r="I290" s="138"/>
      <c r="J290" s="139">
        <f>ROUND(I290*H290,2)</f>
        <v>0</v>
      </c>
      <c r="K290" s="135" t="s">
        <v>188</v>
      </c>
      <c r="L290" s="32"/>
      <c r="M290" s="140" t="s">
        <v>1</v>
      </c>
      <c r="N290" s="141" t="s">
        <v>37</v>
      </c>
      <c r="P290" s="142">
        <f>O290*H290</f>
        <v>0</v>
      </c>
      <c r="Q290" s="142">
        <v>5.1999999999999998E-3</v>
      </c>
      <c r="R290" s="142">
        <f>Q290*H290</f>
        <v>8.0807999999999991E-2</v>
      </c>
      <c r="S290" s="142">
        <v>0</v>
      </c>
      <c r="T290" s="143">
        <f>S290*H290</f>
        <v>0</v>
      </c>
      <c r="AR290" s="144" t="s">
        <v>127</v>
      </c>
      <c r="AT290" s="144" t="s">
        <v>184</v>
      </c>
      <c r="AU290" s="144" t="s">
        <v>82</v>
      </c>
      <c r="AY290" s="17" t="s">
        <v>181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80</v>
      </c>
      <c r="BK290" s="145">
        <f>ROUND(I290*H290,2)</f>
        <v>0</v>
      </c>
      <c r="BL290" s="17" t="s">
        <v>127</v>
      </c>
      <c r="BM290" s="144" t="s">
        <v>966</v>
      </c>
    </row>
    <row r="291" spans="2:65" s="1" customFormat="1" ht="16.5" customHeight="1">
      <c r="B291" s="132"/>
      <c r="C291" s="170" t="s">
        <v>552</v>
      </c>
      <c r="D291" s="170" t="s">
        <v>272</v>
      </c>
      <c r="E291" s="171" t="s">
        <v>557</v>
      </c>
      <c r="F291" s="172" t="s">
        <v>558</v>
      </c>
      <c r="G291" s="173" t="s">
        <v>187</v>
      </c>
      <c r="H291" s="174">
        <v>17.094000000000001</v>
      </c>
      <c r="I291" s="175"/>
      <c r="J291" s="176">
        <f>ROUND(I291*H291,2)</f>
        <v>0</v>
      </c>
      <c r="K291" s="172" t="s">
        <v>188</v>
      </c>
      <c r="L291" s="177"/>
      <c r="M291" s="178" t="s">
        <v>1</v>
      </c>
      <c r="N291" s="179" t="s">
        <v>37</v>
      </c>
      <c r="P291" s="142">
        <f>O291*H291</f>
        <v>0</v>
      </c>
      <c r="Q291" s="142">
        <v>1.26E-2</v>
      </c>
      <c r="R291" s="142">
        <f>Q291*H291</f>
        <v>0.2153844</v>
      </c>
      <c r="S291" s="142">
        <v>0</v>
      </c>
      <c r="T291" s="143">
        <f>S291*H291</f>
        <v>0</v>
      </c>
      <c r="AR291" s="144" t="s">
        <v>275</v>
      </c>
      <c r="AT291" s="144" t="s">
        <v>272</v>
      </c>
      <c r="AU291" s="144" t="s">
        <v>82</v>
      </c>
      <c r="AY291" s="17" t="s">
        <v>181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80</v>
      </c>
      <c r="BK291" s="145">
        <f>ROUND(I291*H291,2)</f>
        <v>0</v>
      </c>
      <c r="BL291" s="17" t="s">
        <v>127</v>
      </c>
      <c r="BM291" s="144" t="s">
        <v>967</v>
      </c>
    </row>
    <row r="292" spans="2:65" s="12" customFormat="1">
      <c r="B292" s="146"/>
      <c r="D292" s="147" t="s">
        <v>191</v>
      </c>
      <c r="F292" s="149" t="s">
        <v>560</v>
      </c>
      <c r="H292" s="150">
        <v>17.094000000000001</v>
      </c>
      <c r="I292" s="151"/>
      <c r="L292" s="146"/>
      <c r="M292" s="152"/>
      <c r="T292" s="153"/>
      <c r="AT292" s="148" t="s">
        <v>191</v>
      </c>
      <c r="AU292" s="148" t="s">
        <v>82</v>
      </c>
      <c r="AV292" s="12" t="s">
        <v>82</v>
      </c>
      <c r="AW292" s="12" t="s">
        <v>3</v>
      </c>
      <c r="AX292" s="12" t="s">
        <v>80</v>
      </c>
      <c r="AY292" s="148" t="s">
        <v>181</v>
      </c>
    </row>
    <row r="293" spans="2:65" s="1" customFormat="1" ht="24.2" customHeight="1">
      <c r="B293" s="132"/>
      <c r="C293" s="133" t="s">
        <v>556</v>
      </c>
      <c r="D293" s="133" t="s">
        <v>184</v>
      </c>
      <c r="E293" s="134" t="s">
        <v>562</v>
      </c>
      <c r="F293" s="135" t="s">
        <v>563</v>
      </c>
      <c r="G293" s="136" t="s">
        <v>187</v>
      </c>
      <c r="H293" s="137">
        <v>15.54</v>
      </c>
      <c r="I293" s="138"/>
      <c r="J293" s="139">
        <f>ROUND(I293*H293,2)</f>
        <v>0</v>
      </c>
      <c r="K293" s="135" t="s">
        <v>188</v>
      </c>
      <c r="L293" s="32"/>
      <c r="M293" s="140" t="s">
        <v>1</v>
      </c>
      <c r="N293" s="141" t="s">
        <v>37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127</v>
      </c>
      <c r="AT293" s="144" t="s">
        <v>184</v>
      </c>
      <c r="AU293" s="144" t="s">
        <v>82</v>
      </c>
      <c r="AY293" s="17" t="s">
        <v>181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80</v>
      </c>
      <c r="BK293" s="145">
        <f>ROUND(I293*H293,2)</f>
        <v>0</v>
      </c>
      <c r="BL293" s="17" t="s">
        <v>127</v>
      </c>
      <c r="BM293" s="144" t="s">
        <v>968</v>
      </c>
    </row>
    <row r="294" spans="2:65" s="1" customFormat="1" ht="24.2" customHeight="1">
      <c r="B294" s="132"/>
      <c r="C294" s="133" t="s">
        <v>561</v>
      </c>
      <c r="D294" s="133" t="s">
        <v>184</v>
      </c>
      <c r="E294" s="134" t="s">
        <v>566</v>
      </c>
      <c r="F294" s="135" t="s">
        <v>567</v>
      </c>
      <c r="G294" s="136" t="s">
        <v>187</v>
      </c>
      <c r="H294" s="137">
        <v>15.54</v>
      </c>
      <c r="I294" s="138"/>
      <c r="J294" s="139">
        <f>ROUND(I294*H294,2)</f>
        <v>0</v>
      </c>
      <c r="K294" s="135" t="s">
        <v>188</v>
      </c>
      <c r="L294" s="32"/>
      <c r="M294" s="140" t="s">
        <v>1</v>
      </c>
      <c r="N294" s="141" t="s">
        <v>37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127</v>
      </c>
      <c r="AT294" s="144" t="s">
        <v>184</v>
      </c>
      <c r="AU294" s="144" t="s">
        <v>82</v>
      </c>
      <c r="AY294" s="17" t="s">
        <v>181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80</v>
      </c>
      <c r="BK294" s="145">
        <f>ROUND(I294*H294,2)</f>
        <v>0</v>
      </c>
      <c r="BL294" s="17" t="s">
        <v>127</v>
      </c>
      <c r="BM294" s="144" t="s">
        <v>969</v>
      </c>
    </row>
    <row r="295" spans="2:65" s="1" customFormat="1" ht="24.2" customHeight="1">
      <c r="B295" s="132"/>
      <c r="C295" s="133" t="s">
        <v>565</v>
      </c>
      <c r="D295" s="133" t="s">
        <v>184</v>
      </c>
      <c r="E295" s="134" t="s">
        <v>570</v>
      </c>
      <c r="F295" s="135" t="s">
        <v>571</v>
      </c>
      <c r="G295" s="136" t="s">
        <v>187</v>
      </c>
      <c r="H295" s="137">
        <v>15.54</v>
      </c>
      <c r="I295" s="138"/>
      <c r="J295" s="139">
        <f>ROUND(I295*H295,2)</f>
        <v>0</v>
      </c>
      <c r="K295" s="135" t="s">
        <v>188</v>
      </c>
      <c r="L295" s="32"/>
      <c r="M295" s="140" t="s">
        <v>1</v>
      </c>
      <c r="N295" s="141" t="s">
        <v>37</v>
      </c>
      <c r="P295" s="142">
        <f>O295*H295</f>
        <v>0</v>
      </c>
      <c r="Q295" s="142">
        <v>0</v>
      </c>
      <c r="R295" s="142">
        <f>Q295*H295</f>
        <v>0</v>
      </c>
      <c r="S295" s="142">
        <v>0</v>
      </c>
      <c r="T295" s="143">
        <f>S295*H295</f>
        <v>0</v>
      </c>
      <c r="AR295" s="144" t="s">
        <v>127</v>
      </c>
      <c r="AT295" s="144" t="s">
        <v>184</v>
      </c>
      <c r="AU295" s="144" t="s">
        <v>82</v>
      </c>
      <c r="AY295" s="17" t="s">
        <v>181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7" t="s">
        <v>80</v>
      </c>
      <c r="BK295" s="145">
        <f>ROUND(I295*H295,2)</f>
        <v>0</v>
      </c>
      <c r="BL295" s="17" t="s">
        <v>127</v>
      </c>
      <c r="BM295" s="144" t="s">
        <v>970</v>
      </c>
    </row>
    <row r="296" spans="2:65" s="1" customFormat="1" ht="24.2" customHeight="1">
      <c r="B296" s="132"/>
      <c r="C296" s="133" t="s">
        <v>569</v>
      </c>
      <c r="D296" s="133" t="s">
        <v>184</v>
      </c>
      <c r="E296" s="134" t="s">
        <v>574</v>
      </c>
      <c r="F296" s="135" t="s">
        <v>575</v>
      </c>
      <c r="G296" s="136" t="s">
        <v>240</v>
      </c>
      <c r="H296" s="137">
        <v>7.2</v>
      </c>
      <c r="I296" s="138"/>
      <c r="J296" s="139">
        <f>ROUND(I296*H296,2)</f>
        <v>0</v>
      </c>
      <c r="K296" s="135" t="s">
        <v>188</v>
      </c>
      <c r="L296" s="32"/>
      <c r="M296" s="140" t="s">
        <v>1</v>
      </c>
      <c r="N296" s="141" t="s">
        <v>37</v>
      </c>
      <c r="P296" s="142">
        <f>O296*H296</f>
        <v>0</v>
      </c>
      <c r="Q296" s="142">
        <v>5.0000000000000001E-4</v>
      </c>
      <c r="R296" s="142">
        <f>Q296*H296</f>
        <v>3.6000000000000003E-3</v>
      </c>
      <c r="S296" s="142">
        <v>0</v>
      </c>
      <c r="T296" s="143">
        <f>S296*H296</f>
        <v>0</v>
      </c>
      <c r="AR296" s="144" t="s">
        <v>127</v>
      </c>
      <c r="AT296" s="144" t="s">
        <v>184</v>
      </c>
      <c r="AU296" s="144" t="s">
        <v>82</v>
      </c>
      <c r="AY296" s="17" t="s">
        <v>181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7" t="s">
        <v>80</v>
      </c>
      <c r="BK296" s="145">
        <f>ROUND(I296*H296,2)</f>
        <v>0</v>
      </c>
      <c r="BL296" s="17" t="s">
        <v>127</v>
      </c>
      <c r="BM296" s="144" t="s">
        <v>971</v>
      </c>
    </row>
    <row r="297" spans="2:65" s="12" customFormat="1">
      <c r="B297" s="146"/>
      <c r="D297" s="147" t="s">
        <v>191</v>
      </c>
      <c r="E297" s="148" t="s">
        <v>1</v>
      </c>
      <c r="F297" s="149" t="s">
        <v>900</v>
      </c>
      <c r="H297" s="150">
        <v>7.2</v>
      </c>
      <c r="I297" s="151"/>
      <c r="L297" s="146"/>
      <c r="M297" s="152"/>
      <c r="T297" s="153"/>
      <c r="AT297" s="148" t="s">
        <v>191</v>
      </c>
      <c r="AU297" s="148" t="s">
        <v>82</v>
      </c>
      <c r="AV297" s="12" t="s">
        <v>82</v>
      </c>
      <c r="AW297" s="12" t="s">
        <v>29</v>
      </c>
      <c r="AX297" s="12" t="s">
        <v>80</v>
      </c>
      <c r="AY297" s="148" t="s">
        <v>181</v>
      </c>
    </row>
    <row r="298" spans="2:65" s="1" customFormat="1" ht="16.5" customHeight="1">
      <c r="B298" s="132"/>
      <c r="C298" s="133" t="s">
        <v>573</v>
      </c>
      <c r="D298" s="133" t="s">
        <v>184</v>
      </c>
      <c r="E298" s="134" t="s">
        <v>579</v>
      </c>
      <c r="F298" s="135" t="s">
        <v>580</v>
      </c>
      <c r="G298" s="136" t="s">
        <v>240</v>
      </c>
      <c r="H298" s="137">
        <v>14.4</v>
      </c>
      <c r="I298" s="138"/>
      <c r="J298" s="139">
        <f>ROUND(I298*H298,2)</f>
        <v>0</v>
      </c>
      <c r="K298" s="135" t="s">
        <v>188</v>
      </c>
      <c r="L298" s="32"/>
      <c r="M298" s="140" t="s">
        <v>1</v>
      </c>
      <c r="N298" s="141" t="s">
        <v>37</v>
      </c>
      <c r="P298" s="142">
        <f>O298*H298</f>
        <v>0</v>
      </c>
      <c r="Q298" s="142">
        <v>3.0000000000000001E-5</v>
      </c>
      <c r="R298" s="142">
        <f>Q298*H298</f>
        <v>4.3200000000000004E-4</v>
      </c>
      <c r="S298" s="142">
        <v>0</v>
      </c>
      <c r="T298" s="143">
        <f>S298*H298</f>
        <v>0</v>
      </c>
      <c r="AR298" s="144" t="s">
        <v>127</v>
      </c>
      <c r="AT298" s="144" t="s">
        <v>184</v>
      </c>
      <c r="AU298" s="144" t="s">
        <v>82</v>
      </c>
      <c r="AY298" s="17" t="s">
        <v>181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7" t="s">
        <v>80</v>
      </c>
      <c r="BK298" s="145">
        <f>ROUND(I298*H298,2)</f>
        <v>0</v>
      </c>
      <c r="BL298" s="17" t="s">
        <v>127</v>
      </c>
      <c r="BM298" s="144" t="s">
        <v>972</v>
      </c>
    </row>
    <row r="299" spans="2:65" s="12" customFormat="1">
      <c r="B299" s="146"/>
      <c r="D299" s="147" t="s">
        <v>191</v>
      </c>
      <c r="E299" s="148" t="s">
        <v>1</v>
      </c>
      <c r="F299" s="149" t="s">
        <v>902</v>
      </c>
      <c r="H299" s="150">
        <v>14.4</v>
      </c>
      <c r="I299" s="151"/>
      <c r="L299" s="146"/>
      <c r="M299" s="152"/>
      <c r="T299" s="153"/>
      <c r="AT299" s="148" t="s">
        <v>191</v>
      </c>
      <c r="AU299" s="148" t="s">
        <v>82</v>
      </c>
      <c r="AV299" s="12" t="s">
        <v>82</v>
      </c>
      <c r="AW299" s="12" t="s">
        <v>29</v>
      </c>
      <c r="AX299" s="12" t="s">
        <v>80</v>
      </c>
      <c r="AY299" s="148" t="s">
        <v>181</v>
      </c>
    </row>
    <row r="300" spans="2:65" s="1" customFormat="1" ht="21.75" customHeight="1">
      <c r="B300" s="132"/>
      <c r="C300" s="133" t="s">
        <v>578</v>
      </c>
      <c r="D300" s="133" t="s">
        <v>184</v>
      </c>
      <c r="E300" s="134" t="s">
        <v>584</v>
      </c>
      <c r="F300" s="135" t="s">
        <v>585</v>
      </c>
      <c r="G300" s="136" t="s">
        <v>356</v>
      </c>
      <c r="H300" s="137">
        <v>6</v>
      </c>
      <c r="I300" s="138"/>
      <c r="J300" s="139">
        <f>ROUND(I300*H300,2)</f>
        <v>0</v>
      </c>
      <c r="K300" s="135" t="s">
        <v>188</v>
      </c>
      <c r="L300" s="32"/>
      <c r="M300" s="140" t="s">
        <v>1</v>
      </c>
      <c r="N300" s="141" t="s">
        <v>37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AR300" s="144" t="s">
        <v>127</v>
      </c>
      <c r="AT300" s="144" t="s">
        <v>184</v>
      </c>
      <c r="AU300" s="144" t="s">
        <v>82</v>
      </c>
      <c r="AY300" s="17" t="s">
        <v>181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7" t="s">
        <v>80</v>
      </c>
      <c r="BK300" s="145">
        <f>ROUND(I300*H300,2)</f>
        <v>0</v>
      </c>
      <c r="BL300" s="17" t="s">
        <v>127</v>
      </c>
      <c r="BM300" s="144" t="s">
        <v>973</v>
      </c>
    </row>
    <row r="301" spans="2:65" s="1" customFormat="1" ht="16.5" customHeight="1">
      <c r="B301" s="132"/>
      <c r="C301" s="133" t="s">
        <v>583</v>
      </c>
      <c r="D301" s="133" t="s">
        <v>184</v>
      </c>
      <c r="E301" s="134" t="s">
        <v>588</v>
      </c>
      <c r="F301" s="135" t="s">
        <v>589</v>
      </c>
      <c r="G301" s="136" t="s">
        <v>356</v>
      </c>
      <c r="H301" s="137">
        <v>1</v>
      </c>
      <c r="I301" s="138"/>
      <c r="J301" s="139">
        <f>ROUND(I301*H301,2)</f>
        <v>0</v>
      </c>
      <c r="K301" s="135" t="s">
        <v>188</v>
      </c>
      <c r="L301" s="32"/>
      <c r="M301" s="140" t="s">
        <v>1</v>
      </c>
      <c r="N301" s="141" t="s">
        <v>37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127</v>
      </c>
      <c r="AT301" s="144" t="s">
        <v>184</v>
      </c>
      <c r="AU301" s="144" t="s">
        <v>82</v>
      </c>
      <c r="AY301" s="17" t="s">
        <v>181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80</v>
      </c>
      <c r="BK301" s="145">
        <f>ROUND(I301*H301,2)</f>
        <v>0</v>
      </c>
      <c r="BL301" s="17" t="s">
        <v>127</v>
      </c>
      <c r="BM301" s="144" t="s">
        <v>974</v>
      </c>
    </row>
    <row r="302" spans="2:65" s="1" customFormat="1" ht="24.2" customHeight="1">
      <c r="B302" s="132"/>
      <c r="C302" s="133" t="s">
        <v>587</v>
      </c>
      <c r="D302" s="133" t="s">
        <v>184</v>
      </c>
      <c r="E302" s="134" t="s">
        <v>592</v>
      </c>
      <c r="F302" s="135" t="s">
        <v>593</v>
      </c>
      <c r="G302" s="136" t="s">
        <v>236</v>
      </c>
      <c r="H302" s="137">
        <v>0.32400000000000001</v>
      </c>
      <c r="I302" s="138"/>
      <c r="J302" s="139">
        <f>ROUND(I302*H302,2)</f>
        <v>0</v>
      </c>
      <c r="K302" s="135" t="s">
        <v>188</v>
      </c>
      <c r="L302" s="32"/>
      <c r="M302" s="140" t="s">
        <v>1</v>
      </c>
      <c r="N302" s="141" t="s">
        <v>37</v>
      </c>
      <c r="P302" s="142">
        <f>O302*H302</f>
        <v>0</v>
      </c>
      <c r="Q302" s="142">
        <v>0</v>
      </c>
      <c r="R302" s="142">
        <f>Q302*H302</f>
        <v>0</v>
      </c>
      <c r="S302" s="142">
        <v>0</v>
      </c>
      <c r="T302" s="143">
        <f>S302*H302</f>
        <v>0</v>
      </c>
      <c r="AR302" s="144" t="s">
        <v>127</v>
      </c>
      <c r="AT302" s="144" t="s">
        <v>184</v>
      </c>
      <c r="AU302" s="144" t="s">
        <v>82</v>
      </c>
      <c r="AY302" s="17" t="s">
        <v>181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7" t="s">
        <v>80</v>
      </c>
      <c r="BK302" s="145">
        <f>ROUND(I302*H302,2)</f>
        <v>0</v>
      </c>
      <c r="BL302" s="17" t="s">
        <v>127</v>
      </c>
      <c r="BM302" s="144" t="s">
        <v>975</v>
      </c>
    </row>
    <row r="303" spans="2:65" s="1" customFormat="1" ht="24.2" customHeight="1">
      <c r="B303" s="132"/>
      <c r="C303" s="133" t="s">
        <v>591</v>
      </c>
      <c r="D303" s="133" t="s">
        <v>184</v>
      </c>
      <c r="E303" s="134" t="s">
        <v>596</v>
      </c>
      <c r="F303" s="135" t="s">
        <v>597</v>
      </c>
      <c r="G303" s="136" t="s">
        <v>236</v>
      </c>
      <c r="H303" s="137">
        <v>0.32400000000000001</v>
      </c>
      <c r="I303" s="138"/>
      <c r="J303" s="139">
        <f>ROUND(I303*H303,2)</f>
        <v>0</v>
      </c>
      <c r="K303" s="135" t="s">
        <v>188</v>
      </c>
      <c r="L303" s="32"/>
      <c r="M303" s="140" t="s">
        <v>1</v>
      </c>
      <c r="N303" s="141" t="s">
        <v>37</v>
      </c>
      <c r="P303" s="142">
        <f>O303*H303</f>
        <v>0</v>
      </c>
      <c r="Q303" s="142">
        <v>0</v>
      </c>
      <c r="R303" s="142">
        <f>Q303*H303</f>
        <v>0</v>
      </c>
      <c r="S303" s="142">
        <v>0</v>
      </c>
      <c r="T303" s="143">
        <f>S303*H303</f>
        <v>0</v>
      </c>
      <c r="AR303" s="144" t="s">
        <v>127</v>
      </c>
      <c r="AT303" s="144" t="s">
        <v>184</v>
      </c>
      <c r="AU303" s="144" t="s">
        <v>82</v>
      </c>
      <c r="AY303" s="17" t="s">
        <v>181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7" t="s">
        <v>80</v>
      </c>
      <c r="BK303" s="145">
        <f>ROUND(I303*H303,2)</f>
        <v>0</v>
      </c>
      <c r="BL303" s="17" t="s">
        <v>127</v>
      </c>
      <c r="BM303" s="144" t="s">
        <v>976</v>
      </c>
    </row>
    <row r="304" spans="2:65" s="11" customFormat="1" ht="22.9" customHeight="1">
      <c r="B304" s="120"/>
      <c r="D304" s="121" t="s">
        <v>71</v>
      </c>
      <c r="E304" s="130" t="s">
        <v>599</v>
      </c>
      <c r="F304" s="130" t="s">
        <v>600</v>
      </c>
      <c r="I304" s="123"/>
      <c r="J304" s="131">
        <f>BK304</f>
        <v>0</v>
      </c>
      <c r="L304" s="120"/>
      <c r="M304" s="125"/>
      <c r="P304" s="126">
        <f>SUM(P305:P306)</f>
        <v>0</v>
      </c>
      <c r="R304" s="126">
        <f>SUM(R305:R306)</f>
        <v>8.2500000000000004E-3</v>
      </c>
      <c r="T304" s="127">
        <f>SUM(T305:T306)</f>
        <v>0</v>
      </c>
      <c r="AR304" s="121" t="s">
        <v>82</v>
      </c>
      <c r="AT304" s="128" t="s">
        <v>71</v>
      </c>
      <c r="AU304" s="128" t="s">
        <v>80</v>
      </c>
      <c r="AY304" s="121" t="s">
        <v>181</v>
      </c>
      <c r="BK304" s="129">
        <f>SUM(BK305:BK306)</f>
        <v>0</v>
      </c>
    </row>
    <row r="305" spans="2:65" s="1" customFormat="1" ht="24.2" customHeight="1">
      <c r="B305" s="132"/>
      <c r="C305" s="133" t="s">
        <v>595</v>
      </c>
      <c r="D305" s="133" t="s">
        <v>184</v>
      </c>
      <c r="E305" s="134" t="s">
        <v>602</v>
      </c>
      <c r="F305" s="135" t="s">
        <v>603</v>
      </c>
      <c r="G305" s="136" t="s">
        <v>187</v>
      </c>
      <c r="H305" s="137">
        <v>37.5</v>
      </c>
      <c r="I305" s="138"/>
      <c r="J305" s="139">
        <f>ROUND(I305*H305,2)</f>
        <v>0</v>
      </c>
      <c r="K305" s="135" t="s">
        <v>188</v>
      </c>
      <c r="L305" s="32"/>
      <c r="M305" s="140" t="s">
        <v>1</v>
      </c>
      <c r="N305" s="141" t="s">
        <v>37</v>
      </c>
      <c r="P305" s="142">
        <f>O305*H305</f>
        <v>0</v>
      </c>
      <c r="Q305" s="142">
        <v>0</v>
      </c>
      <c r="R305" s="142">
        <f>Q305*H305</f>
        <v>0</v>
      </c>
      <c r="S305" s="142">
        <v>0</v>
      </c>
      <c r="T305" s="143">
        <f>S305*H305</f>
        <v>0</v>
      </c>
      <c r="AR305" s="144" t="s">
        <v>127</v>
      </c>
      <c r="AT305" s="144" t="s">
        <v>184</v>
      </c>
      <c r="AU305" s="144" t="s">
        <v>82</v>
      </c>
      <c r="AY305" s="17" t="s">
        <v>181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7" t="s">
        <v>80</v>
      </c>
      <c r="BK305" s="145">
        <f>ROUND(I305*H305,2)</f>
        <v>0</v>
      </c>
      <c r="BL305" s="17" t="s">
        <v>127</v>
      </c>
      <c r="BM305" s="144" t="s">
        <v>977</v>
      </c>
    </row>
    <row r="306" spans="2:65" s="1" customFormat="1" ht="24.2" customHeight="1">
      <c r="B306" s="132"/>
      <c r="C306" s="133" t="s">
        <v>601</v>
      </c>
      <c r="D306" s="133" t="s">
        <v>184</v>
      </c>
      <c r="E306" s="134" t="s">
        <v>606</v>
      </c>
      <c r="F306" s="135" t="s">
        <v>607</v>
      </c>
      <c r="G306" s="136" t="s">
        <v>187</v>
      </c>
      <c r="H306" s="137">
        <v>37.5</v>
      </c>
      <c r="I306" s="138"/>
      <c r="J306" s="139">
        <f>ROUND(I306*H306,2)</f>
        <v>0</v>
      </c>
      <c r="K306" s="135" t="s">
        <v>188</v>
      </c>
      <c r="L306" s="32"/>
      <c r="M306" s="140" t="s">
        <v>1</v>
      </c>
      <c r="N306" s="141" t="s">
        <v>37</v>
      </c>
      <c r="P306" s="142">
        <f>O306*H306</f>
        <v>0</v>
      </c>
      <c r="Q306" s="142">
        <v>2.2000000000000001E-4</v>
      </c>
      <c r="R306" s="142">
        <f>Q306*H306</f>
        <v>8.2500000000000004E-3</v>
      </c>
      <c r="S306" s="142">
        <v>0</v>
      </c>
      <c r="T306" s="143">
        <f>S306*H306</f>
        <v>0</v>
      </c>
      <c r="AR306" s="144" t="s">
        <v>127</v>
      </c>
      <c r="AT306" s="144" t="s">
        <v>184</v>
      </c>
      <c r="AU306" s="144" t="s">
        <v>82</v>
      </c>
      <c r="AY306" s="17" t="s">
        <v>181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7" t="s">
        <v>80</v>
      </c>
      <c r="BK306" s="145">
        <f>ROUND(I306*H306,2)</f>
        <v>0</v>
      </c>
      <c r="BL306" s="17" t="s">
        <v>127</v>
      </c>
      <c r="BM306" s="144" t="s">
        <v>978</v>
      </c>
    </row>
    <row r="307" spans="2:65" s="11" customFormat="1" ht="22.9" customHeight="1">
      <c r="B307" s="120"/>
      <c r="D307" s="121" t="s">
        <v>71</v>
      </c>
      <c r="E307" s="130" t="s">
        <v>609</v>
      </c>
      <c r="F307" s="130" t="s">
        <v>610</v>
      </c>
      <c r="I307" s="123"/>
      <c r="J307" s="131">
        <f>BK307</f>
        <v>0</v>
      </c>
      <c r="L307" s="120"/>
      <c r="M307" s="125"/>
      <c r="P307" s="126">
        <f>SUM(P308:P320)</f>
        <v>0</v>
      </c>
      <c r="R307" s="126">
        <f>SUM(R308:R320)</f>
        <v>7.8896670000000002E-2</v>
      </c>
      <c r="T307" s="127">
        <f>SUM(T308:T320)</f>
        <v>9.78972E-3</v>
      </c>
      <c r="AR307" s="121" t="s">
        <v>82</v>
      </c>
      <c r="AT307" s="128" t="s">
        <v>71</v>
      </c>
      <c r="AU307" s="128" t="s">
        <v>80</v>
      </c>
      <c r="AY307" s="121" t="s">
        <v>181</v>
      </c>
      <c r="BK307" s="129">
        <f>SUM(BK308:BK320)</f>
        <v>0</v>
      </c>
    </row>
    <row r="308" spans="2:65" s="1" customFormat="1" ht="24.2" customHeight="1">
      <c r="B308" s="132"/>
      <c r="C308" s="133" t="s">
        <v>605</v>
      </c>
      <c r="D308" s="133" t="s">
        <v>184</v>
      </c>
      <c r="E308" s="134" t="s">
        <v>612</v>
      </c>
      <c r="F308" s="135" t="s">
        <v>613</v>
      </c>
      <c r="G308" s="136" t="s">
        <v>187</v>
      </c>
      <c r="H308" s="137">
        <v>81.581000000000003</v>
      </c>
      <c r="I308" s="138"/>
      <c r="J308" s="139">
        <f>ROUND(I308*H308,2)</f>
        <v>0</v>
      </c>
      <c r="K308" s="135" t="s">
        <v>188</v>
      </c>
      <c r="L308" s="32"/>
      <c r="M308" s="140" t="s">
        <v>1</v>
      </c>
      <c r="N308" s="141" t="s">
        <v>37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127</v>
      </c>
      <c r="AT308" s="144" t="s">
        <v>184</v>
      </c>
      <c r="AU308" s="144" t="s">
        <v>82</v>
      </c>
      <c r="AY308" s="17" t="s">
        <v>181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7" t="s">
        <v>80</v>
      </c>
      <c r="BK308" s="145">
        <f>ROUND(I308*H308,2)</f>
        <v>0</v>
      </c>
      <c r="BL308" s="17" t="s">
        <v>127</v>
      </c>
      <c r="BM308" s="144" t="s">
        <v>721</v>
      </c>
    </row>
    <row r="309" spans="2:65" s="1" customFormat="1" ht="24.2" customHeight="1">
      <c r="B309" s="132"/>
      <c r="C309" s="133" t="s">
        <v>611</v>
      </c>
      <c r="D309" s="133" t="s">
        <v>184</v>
      </c>
      <c r="E309" s="134" t="s">
        <v>619</v>
      </c>
      <c r="F309" s="135" t="s">
        <v>620</v>
      </c>
      <c r="G309" s="136" t="s">
        <v>187</v>
      </c>
      <c r="H309" s="137">
        <v>81.581000000000003</v>
      </c>
      <c r="I309" s="138"/>
      <c r="J309" s="139">
        <f>ROUND(I309*H309,2)</f>
        <v>0</v>
      </c>
      <c r="K309" s="135" t="s">
        <v>188</v>
      </c>
      <c r="L309" s="32"/>
      <c r="M309" s="140" t="s">
        <v>1</v>
      </c>
      <c r="N309" s="141" t="s">
        <v>37</v>
      </c>
      <c r="P309" s="142">
        <f>O309*H309</f>
        <v>0</v>
      </c>
      <c r="Q309" s="142">
        <v>1.0000000000000001E-5</v>
      </c>
      <c r="R309" s="142">
        <f>Q309*H309</f>
        <v>8.1581000000000015E-4</v>
      </c>
      <c r="S309" s="142">
        <v>1.2E-4</v>
      </c>
      <c r="T309" s="143">
        <f>S309*H309</f>
        <v>9.78972E-3</v>
      </c>
      <c r="AR309" s="144" t="s">
        <v>127</v>
      </c>
      <c r="AT309" s="144" t="s">
        <v>184</v>
      </c>
      <c r="AU309" s="144" t="s">
        <v>82</v>
      </c>
      <c r="AY309" s="17" t="s">
        <v>181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7" t="s">
        <v>80</v>
      </c>
      <c r="BK309" s="145">
        <f>ROUND(I309*H309,2)</f>
        <v>0</v>
      </c>
      <c r="BL309" s="17" t="s">
        <v>127</v>
      </c>
      <c r="BM309" s="144" t="s">
        <v>722</v>
      </c>
    </row>
    <row r="310" spans="2:65" s="1" customFormat="1" ht="24.2" customHeight="1">
      <c r="B310" s="132"/>
      <c r="C310" s="133" t="s">
        <v>618</v>
      </c>
      <c r="D310" s="133" t="s">
        <v>184</v>
      </c>
      <c r="E310" s="134" t="s">
        <v>623</v>
      </c>
      <c r="F310" s="135" t="s">
        <v>624</v>
      </c>
      <c r="G310" s="136" t="s">
        <v>187</v>
      </c>
      <c r="H310" s="137">
        <v>169.74100000000001</v>
      </c>
      <c r="I310" s="138"/>
      <c r="J310" s="139">
        <f>ROUND(I310*H310,2)</f>
        <v>0</v>
      </c>
      <c r="K310" s="135" t="s">
        <v>188</v>
      </c>
      <c r="L310" s="32"/>
      <c r="M310" s="140" t="s">
        <v>1</v>
      </c>
      <c r="N310" s="141" t="s">
        <v>37</v>
      </c>
      <c r="P310" s="142">
        <f>O310*H310</f>
        <v>0</v>
      </c>
      <c r="Q310" s="142">
        <v>2.0000000000000001E-4</v>
      </c>
      <c r="R310" s="142">
        <f>Q310*H310</f>
        <v>3.3948200000000005E-2</v>
      </c>
      <c r="S310" s="142">
        <v>0</v>
      </c>
      <c r="T310" s="143">
        <f>S310*H310</f>
        <v>0</v>
      </c>
      <c r="AR310" s="144" t="s">
        <v>127</v>
      </c>
      <c r="AT310" s="144" t="s">
        <v>184</v>
      </c>
      <c r="AU310" s="144" t="s">
        <v>82</v>
      </c>
      <c r="AY310" s="17" t="s">
        <v>181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7" t="s">
        <v>80</v>
      </c>
      <c r="BK310" s="145">
        <f>ROUND(I310*H310,2)</f>
        <v>0</v>
      </c>
      <c r="BL310" s="17" t="s">
        <v>127</v>
      </c>
      <c r="BM310" s="144" t="s">
        <v>723</v>
      </c>
    </row>
    <row r="311" spans="2:65" s="14" customFormat="1">
      <c r="B311" s="164"/>
      <c r="D311" s="147" t="s">
        <v>191</v>
      </c>
      <c r="E311" s="165" t="s">
        <v>1</v>
      </c>
      <c r="F311" s="166" t="s">
        <v>724</v>
      </c>
      <c r="H311" s="165" t="s">
        <v>1</v>
      </c>
      <c r="I311" s="167"/>
      <c r="L311" s="164"/>
      <c r="M311" s="168"/>
      <c r="T311" s="169"/>
      <c r="AT311" s="165" t="s">
        <v>191</v>
      </c>
      <c r="AU311" s="165" t="s">
        <v>82</v>
      </c>
      <c r="AV311" s="14" t="s">
        <v>80</v>
      </c>
      <c r="AW311" s="14" t="s">
        <v>29</v>
      </c>
      <c r="AX311" s="14" t="s">
        <v>72</v>
      </c>
      <c r="AY311" s="165" t="s">
        <v>181</v>
      </c>
    </row>
    <row r="312" spans="2:65" s="12" customFormat="1">
      <c r="B312" s="146"/>
      <c r="D312" s="147" t="s">
        <v>191</v>
      </c>
      <c r="E312" s="148" t="s">
        <v>1</v>
      </c>
      <c r="F312" s="149" t="s">
        <v>979</v>
      </c>
      <c r="H312" s="150">
        <v>82.581000000000003</v>
      </c>
      <c r="I312" s="151"/>
      <c r="L312" s="146"/>
      <c r="M312" s="152"/>
      <c r="T312" s="153"/>
      <c r="AT312" s="148" t="s">
        <v>191</v>
      </c>
      <c r="AU312" s="148" t="s">
        <v>82</v>
      </c>
      <c r="AV312" s="12" t="s">
        <v>82</v>
      </c>
      <c r="AW312" s="12" t="s">
        <v>29</v>
      </c>
      <c r="AX312" s="12" t="s">
        <v>72</v>
      </c>
      <c r="AY312" s="148" t="s">
        <v>181</v>
      </c>
    </row>
    <row r="313" spans="2:65" s="14" customFormat="1">
      <c r="B313" s="164"/>
      <c r="D313" s="147" t="s">
        <v>191</v>
      </c>
      <c r="E313" s="165" t="s">
        <v>1</v>
      </c>
      <c r="F313" s="166" t="s">
        <v>771</v>
      </c>
      <c r="H313" s="165" t="s">
        <v>1</v>
      </c>
      <c r="I313" s="167"/>
      <c r="L313" s="164"/>
      <c r="M313" s="168"/>
      <c r="T313" s="169"/>
      <c r="AT313" s="165" t="s">
        <v>191</v>
      </c>
      <c r="AU313" s="165" t="s">
        <v>82</v>
      </c>
      <c r="AV313" s="14" t="s">
        <v>80</v>
      </c>
      <c r="AW313" s="14" t="s">
        <v>29</v>
      </c>
      <c r="AX313" s="14" t="s">
        <v>72</v>
      </c>
      <c r="AY313" s="165" t="s">
        <v>181</v>
      </c>
    </row>
    <row r="314" spans="2:65" s="12" customFormat="1">
      <c r="B314" s="146"/>
      <c r="D314" s="147" t="s">
        <v>191</v>
      </c>
      <c r="E314" s="148" t="s">
        <v>1</v>
      </c>
      <c r="F314" s="149" t="s">
        <v>617</v>
      </c>
      <c r="H314" s="150">
        <v>37.200000000000003</v>
      </c>
      <c r="I314" s="151"/>
      <c r="L314" s="146"/>
      <c r="M314" s="152"/>
      <c r="T314" s="153"/>
      <c r="AT314" s="148" t="s">
        <v>191</v>
      </c>
      <c r="AU314" s="148" t="s">
        <v>82</v>
      </c>
      <c r="AV314" s="12" t="s">
        <v>82</v>
      </c>
      <c r="AW314" s="12" t="s">
        <v>29</v>
      </c>
      <c r="AX314" s="12" t="s">
        <v>72</v>
      </c>
      <c r="AY314" s="148" t="s">
        <v>181</v>
      </c>
    </row>
    <row r="315" spans="2:65" s="14" customFormat="1">
      <c r="B315" s="164"/>
      <c r="D315" s="147" t="s">
        <v>191</v>
      </c>
      <c r="E315" s="165" t="s">
        <v>1</v>
      </c>
      <c r="F315" s="166" t="s">
        <v>726</v>
      </c>
      <c r="H315" s="165" t="s">
        <v>1</v>
      </c>
      <c r="I315" s="167"/>
      <c r="L315" s="164"/>
      <c r="M315" s="168"/>
      <c r="T315" s="169"/>
      <c r="AT315" s="165" t="s">
        <v>191</v>
      </c>
      <c r="AU315" s="165" t="s">
        <v>82</v>
      </c>
      <c r="AV315" s="14" t="s">
        <v>80</v>
      </c>
      <c r="AW315" s="14" t="s">
        <v>29</v>
      </c>
      <c r="AX315" s="14" t="s">
        <v>72</v>
      </c>
      <c r="AY315" s="165" t="s">
        <v>181</v>
      </c>
    </row>
    <row r="316" spans="2:65" s="12" customFormat="1">
      <c r="B316" s="146"/>
      <c r="D316" s="147" t="s">
        <v>191</v>
      </c>
      <c r="E316" s="148" t="s">
        <v>1</v>
      </c>
      <c r="F316" s="149" t="s">
        <v>773</v>
      </c>
      <c r="H316" s="150">
        <v>6.4</v>
      </c>
      <c r="I316" s="151"/>
      <c r="L316" s="146"/>
      <c r="M316" s="152"/>
      <c r="T316" s="153"/>
      <c r="AT316" s="148" t="s">
        <v>191</v>
      </c>
      <c r="AU316" s="148" t="s">
        <v>82</v>
      </c>
      <c r="AV316" s="12" t="s">
        <v>82</v>
      </c>
      <c r="AW316" s="12" t="s">
        <v>29</v>
      </c>
      <c r="AX316" s="12" t="s">
        <v>72</v>
      </c>
      <c r="AY316" s="148" t="s">
        <v>181</v>
      </c>
    </row>
    <row r="317" spans="2:65" s="14" customFormat="1">
      <c r="B317" s="164"/>
      <c r="D317" s="147" t="s">
        <v>191</v>
      </c>
      <c r="E317" s="165" t="s">
        <v>1</v>
      </c>
      <c r="F317" s="166" t="s">
        <v>909</v>
      </c>
      <c r="H317" s="165" t="s">
        <v>1</v>
      </c>
      <c r="I317" s="167"/>
      <c r="L317" s="164"/>
      <c r="M317" s="168"/>
      <c r="T317" s="169"/>
      <c r="AT317" s="165" t="s">
        <v>191</v>
      </c>
      <c r="AU317" s="165" t="s">
        <v>82</v>
      </c>
      <c r="AV317" s="14" t="s">
        <v>80</v>
      </c>
      <c r="AW317" s="14" t="s">
        <v>29</v>
      </c>
      <c r="AX317" s="14" t="s">
        <v>72</v>
      </c>
      <c r="AY317" s="165" t="s">
        <v>181</v>
      </c>
    </row>
    <row r="318" spans="2:65" s="12" customFormat="1">
      <c r="B318" s="146"/>
      <c r="D318" s="147" t="s">
        <v>191</v>
      </c>
      <c r="E318" s="148" t="s">
        <v>1</v>
      </c>
      <c r="F318" s="149" t="s">
        <v>980</v>
      </c>
      <c r="H318" s="150">
        <v>43.56</v>
      </c>
      <c r="I318" s="151"/>
      <c r="L318" s="146"/>
      <c r="M318" s="152"/>
      <c r="T318" s="153"/>
      <c r="AT318" s="148" t="s">
        <v>191</v>
      </c>
      <c r="AU318" s="148" t="s">
        <v>82</v>
      </c>
      <c r="AV318" s="12" t="s">
        <v>82</v>
      </c>
      <c r="AW318" s="12" t="s">
        <v>29</v>
      </c>
      <c r="AX318" s="12" t="s">
        <v>72</v>
      </c>
      <c r="AY318" s="148" t="s">
        <v>181</v>
      </c>
    </row>
    <row r="319" spans="2:65" s="13" customFormat="1">
      <c r="B319" s="154"/>
      <c r="D319" s="147" t="s">
        <v>191</v>
      </c>
      <c r="E319" s="155" t="s">
        <v>1</v>
      </c>
      <c r="F319" s="156" t="s">
        <v>193</v>
      </c>
      <c r="H319" s="157">
        <v>169.74100000000001</v>
      </c>
      <c r="I319" s="158"/>
      <c r="L319" s="154"/>
      <c r="M319" s="159"/>
      <c r="T319" s="160"/>
      <c r="AT319" s="155" t="s">
        <v>191</v>
      </c>
      <c r="AU319" s="155" t="s">
        <v>82</v>
      </c>
      <c r="AV319" s="13" t="s">
        <v>189</v>
      </c>
      <c r="AW319" s="13" t="s">
        <v>29</v>
      </c>
      <c r="AX319" s="13" t="s">
        <v>80</v>
      </c>
      <c r="AY319" s="155" t="s">
        <v>181</v>
      </c>
    </row>
    <row r="320" spans="2:65" s="1" customFormat="1" ht="33" customHeight="1">
      <c r="B320" s="132"/>
      <c r="C320" s="133" t="s">
        <v>622</v>
      </c>
      <c r="D320" s="133" t="s">
        <v>184</v>
      </c>
      <c r="E320" s="134" t="s">
        <v>627</v>
      </c>
      <c r="F320" s="135" t="s">
        <v>628</v>
      </c>
      <c r="G320" s="136" t="s">
        <v>187</v>
      </c>
      <c r="H320" s="137">
        <v>169.74100000000001</v>
      </c>
      <c r="I320" s="138"/>
      <c r="J320" s="139">
        <f>ROUND(I320*H320,2)</f>
        <v>0</v>
      </c>
      <c r="K320" s="135" t="s">
        <v>188</v>
      </c>
      <c r="L320" s="32"/>
      <c r="M320" s="180" t="s">
        <v>1</v>
      </c>
      <c r="N320" s="181" t="s">
        <v>37</v>
      </c>
      <c r="O320" s="182"/>
      <c r="P320" s="183">
        <f>O320*H320</f>
        <v>0</v>
      </c>
      <c r="Q320" s="183">
        <v>2.5999999999999998E-4</v>
      </c>
      <c r="R320" s="183">
        <f>Q320*H320</f>
        <v>4.4132659999999997E-2</v>
      </c>
      <c r="S320" s="183">
        <v>0</v>
      </c>
      <c r="T320" s="184">
        <f>S320*H320</f>
        <v>0</v>
      </c>
      <c r="AR320" s="144" t="s">
        <v>127</v>
      </c>
      <c r="AT320" s="144" t="s">
        <v>184</v>
      </c>
      <c r="AU320" s="144" t="s">
        <v>82</v>
      </c>
      <c r="AY320" s="17" t="s">
        <v>181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7" t="s">
        <v>80</v>
      </c>
      <c r="BK320" s="145">
        <f>ROUND(I320*H320,2)</f>
        <v>0</v>
      </c>
      <c r="BL320" s="17" t="s">
        <v>127</v>
      </c>
      <c r="BM320" s="144" t="s">
        <v>728</v>
      </c>
    </row>
    <row r="321" spans="2:12" s="1" customFormat="1" ht="6.95" customHeight="1">
      <c r="B321" s="44"/>
      <c r="C321" s="45"/>
      <c r="D321" s="45"/>
      <c r="E321" s="45"/>
      <c r="F321" s="45"/>
      <c r="G321" s="45"/>
      <c r="H321" s="45"/>
      <c r="I321" s="45"/>
      <c r="J321" s="45"/>
      <c r="K321" s="45"/>
      <c r="L321" s="32"/>
    </row>
  </sheetData>
  <autoFilter ref="C137:K320" xr:uid="{00000000-0009-0000-0000-000006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5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981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ROUND((SUM(BE133:BE258)),  2)</f>
        <v>0</v>
      </c>
      <c r="I33" s="92">
        <v>0.21</v>
      </c>
      <c r="J33" s="91">
        <f>ROUND(((SUM(BE133:BE258))*I33),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ROUND((SUM(BF133:BF258)),  2)</f>
        <v>0</v>
      </c>
      <c r="I34" s="92">
        <v>0.15</v>
      </c>
      <c r="J34" s="91">
        <f>ROUND(((SUM(BF133:BF258))*I34),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ROUND((SUM(BG133:BG258)),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ROUND((SUM(BH133:BH258)),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ROUND((SUM(BI133:BI258)),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06 - m.č. 405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J133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J134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J168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J177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J179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J180</f>
        <v>0</v>
      </c>
      <c r="L103" s="108"/>
    </row>
    <row r="104" spans="2:12" s="9" customFormat="1" ht="19.899999999999999" customHeight="1">
      <c r="B104" s="108"/>
      <c r="D104" s="109" t="s">
        <v>154</v>
      </c>
      <c r="E104" s="110"/>
      <c r="F104" s="110"/>
      <c r="G104" s="110"/>
      <c r="H104" s="110"/>
      <c r="I104" s="110"/>
      <c r="J104" s="111">
        <f>J189</f>
        <v>0</v>
      </c>
      <c r="L104" s="108"/>
    </row>
    <row r="105" spans="2:12" s="9" customFormat="1" ht="19.899999999999999" customHeight="1">
      <c r="B105" s="108"/>
      <c r="D105" s="109" t="s">
        <v>155</v>
      </c>
      <c r="E105" s="110"/>
      <c r="F105" s="110"/>
      <c r="G105" s="110"/>
      <c r="H105" s="110"/>
      <c r="I105" s="110"/>
      <c r="J105" s="111">
        <f>J192</f>
        <v>0</v>
      </c>
      <c r="L105" s="108"/>
    </row>
    <row r="106" spans="2:12" s="9" customFormat="1" ht="19.899999999999999" customHeight="1">
      <c r="B106" s="108"/>
      <c r="D106" s="109" t="s">
        <v>156</v>
      </c>
      <c r="E106" s="110"/>
      <c r="F106" s="110"/>
      <c r="G106" s="110"/>
      <c r="H106" s="110"/>
      <c r="I106" s="110"/>
      <c r="J106" s="111">
        <f>J194</f>
        <v>0</v>
      </c>
      <c r="L106" s="108"/>
    </row>
    <row r="107" spans="2:12" s="9" customFormat="1" ht="19.899999999999999" customHeight="1">
      <c r="B107" s="108"/>
      <c r="D107" s="109" t="s">
        <v>157</v>
      </c>
      <c r="E107" s="110"/>
      <c r="F107" s="110"/>
      <c r="G107" s="110"/>
      <c r="H107" s="110"/>
      <c r="I107" s="110"/>
      <c r="J107" s="111">
        <f>J198</f>
        <v>0</v>
      </c>
      <c r="L107" s="108"/>
    </row>
    <row r="108" spans="2:12" s="9" customFormat="1" ht="19.899999999999999" customHeight="1">
      <c r="B108" s="108"/>
      <c r="D108" s="109" t="s">
        <v>158</v>
      </c>
      <c r="E108" s="110"/>
      <c r="F108" s="110"/>
      <c r="G108" s="110"/>
      <c r="H108" s="110"/>
      <c r="I108" s="110"/>
      <c r="J108" s="111">
        <f>J209</f>
        <v>0</v>
      </c>
      <c r="L108" s="108"/>
    </row>
    <row r="109" spans="2:12" s="9" customFormat="1" ht="19.899999999999999" customHeight="1">
      <c r="B109" s="108"/>
      <c r="D109" s="109" t="s">
        <v>159</v>
      </c>
      <c r="E109" s="110"/>
      <c r="F109" s="110"/>
      <c r="G109" s="110"/>
      <c r="H109" s="110"/>
      <c r="I109" s="110"/>
      <c r="J109" s="111">
        <f>J215</f>
        <v>0</v>
      </c>
      <c r="L109" s="108"/>
    </row>
    <row r="110" spans="2:12" s="9" customFormat="1" ht="19.899999999999999" customHeight="1">
      <c r="B110" s="108"/>
      <c r="D110" s="109" t="s">
        <v>160</v>
      </c>
      <c r="E110" s="110"/>
      <c r="F110" s="110"/>
      <c r="G110" s="110"/>
      <c r="H110" s="110"/>
      <c r="I110" s="110"/>
      <c r="J110" s="111">
        <f>J220</f>
        <v>0</v>
      </c>
      <c r="L110" s="108"/>
    </row>
    <row r="111" spans="2:12" s="9" customFormat="1" ht="19.899999999999999" customHeight="1">
      <c r="B111" s="108"/>
      <c r="D111" s="109" t="s">
        <v>162</v>
      </c>
      <c r="E111" s="110"/>
      <c r="F111" s="110"/>
      <c r="G111" s="110"/>
      <c r="H111" s="110"/>
      <c r="I111" s="110"/>
      <c r="J111" s="111">
        <f>J229</f>
        <v>0</v>
      </c>
      <c r="L111" s="108"/>
    </row>
    <row r="112" spans="2:12" s="9" customFormat="1" ht="19.899999999999999" customHeight="1">
      <c r="B112" s="108"/>
      <c r="D112" s="109" t="s">
        <v>164</v>
      </c>
      <c r="E112" s="110"/>
      <c r="F112" s="110"/>
      <c r="G112" s="110"/>
      <c r="H112" s="110"/>
      <c r="I112" s="110"/>
      <c r="J112" s="111">
        <f>J244</f>
        <v>0</v>
      </c>
      <c r="L112" s="108"/>
    </row>
    <row r="113" spans="2:12" s="9" customFormat="1" ht="19.899999999999999" customHeight="1">
      <c r="B113" s="108"/>
      <c r="D113" s="109" t="s">
        <v>165</v>
      </c>
      <c r="E113" s="110"/>
      <c r="F113" s="110"/>
      <c r="G113" s="110"/>
      <c r="H113" s="110"/>
      <c r="I113" s="110"/>
      <c r="J113" s="111">
        <f>J247</f>
        <v>0</v>
      </c>
      <c r="L113" s="108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166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35" t="str">
        <f>E7</f>
        <v>Rekonstrukce ubytovacího zázemí pavilon A</v>
      </c>
      <c r="F123" s="236"/>
      <c r="G123" s="236"/>
      <c r="H123" s="236"/>
      <c r="L123" s="32"/>
    </row>
    <row r="124" spans="2:12" s="1" customFormat="1" ht="12" customHeight="1">
      <c r="B124" s="32"/>
      <c r="C124" s="27" t="s">
        <v>137</v>
      </c>
      <c r="L124" s="32"/>
    </row>
    <row r="125" spans="2:12" s="1" customFormat="1" ht="16.5" customHeight="1">
      <c r="B125" s="32"/>
      <c r="E125" s="198" t="str">
        <f>E9</f>
        <v>06 - m.č. 405</v>
      </c>
      <c r="F125" s="234"/>
      <c r="G125" s="234"/>
      <c r="H125" s="234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F12</f>
        <v xml:space="preserve"> </v>
      </c>
      <c r="I127" s="27" t="s">
        <v>22</v>
      </c>
      <c r="J127" s="52">
        <f>IF(J12="","",J12)</f>
        <v>0</v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23</v>
      </c>
      <c r="F129" s="25" t="str">
        <f>E15</f>
        <v xml:space="preserve"> </v>
      </c>
      <c r="I129" s="27" t="s">
        <v>28</v>
      </c>
      <c r="J129" s="30" t="str">
        <f>E21</f>
        <v xml:space="preserve"> </v>
      </c>
      <c r="L129" s="32"/>
    </row>
    <row r="130" spans="2:65" s="1" customFormat="1" ht="15.2" customHeight="1">
      <c r="B130" s="32"/>
      <c r="C130" s="27" t="s">
        <v>26</v>
      </c>
      <c r="F130" s="25" t="str">
        <f>IF(E18="","",E18)</f>
        <v>Vyplň údaj</v>
      </c>
      <c r="I130" s="27" t="s">
        <v>30</v>
      </c>
      <c r="J130" s="30" t="str">
        <f>E24</f>
        <v xml:space="preserve"> 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2"/>
      <c r="C132" s="113" t="s">
        <v>167</v>
      </c>
      <c r="D132" s="114" t="s">
        <v>57</v>
      </c>
      <c r="E132" s="114" t="s">
        <v>53</v>
      </c>
      <c r="F132" s="114" t="s">
        <v>54</v>
      </c>
      <c r="G132" s="114" t="s">
        <v>168</v>
      </c>
      <c r="H132" s="114" t="s">
        <v>169</v>
      </c>
      <c r="I132" s="114" t="s">
        <v>170</v>
      </c>
      <c r="J132" s="114" t="s">
        <v>141</v>
      </c>
      <c r="K132" s="115" t="s">
        <v>171</v>
      </c>
      <c r="L132" s="112"/>
      <c r="M132" s="59" t="s">
        <v>1</v>
      </c>
      <c r="N132" s="60" t="s">
        <v>36</v>
      </c>
      <c r="O132" s="60" t="s">
        <v>172</v>
      </c>
      <c r="P132" s="60" t="s">
        <v>173</v>
      </c>
      <c r="Q132" s="60" t="s">
        <v>174</v>
      </c>
      <c r="R132" s="60" t="s">
        <v>175</v>
      </c>
      <c r="S132" s="60" t="s">
        <v>176</v>
      </c>
      <c r="T132" s="61" t="s">
        <v>177</v>
      </c>
    </row>
    <row r="133" spans="2:65" s="1" customFormat="1" ht="22.9" customHeight="1">
      <c r="B133" s="32"/>
      <c r="C133" s="64" t="s">
        <v>178</v>
      </c>
      <c r="J133" s="116">
        <f>BK133</f>
        <v>0</v>
      </c>
      <c r="L133" s="32"/>
      <c r="M133" s="62"/>
      <c r="N133" s="53"/>
      <c r="O133" s="53"/>
      <c r="P133" s="117">
        <f>P134+P179</f>
        <v>0</v>
      </c>
      <c r="Q133" s="53"/>
      <c r="R133" s="117">
        <f>R134+R179</f>
        <v>1.28493827</v>
      </c>
      <c r="S133" s="53"/>
      <c r="T133" s="118">
        <f>T134+T179</f>
        <v>2.4417368000000002</v>
      </c>
      <c r="AT133" s="17" t="s">
        <v>71</v>
      </c>
      <c r="AU133" s="17" t="s">
        <v>143</v>
      </c>
      <c r="BK133" s="119">
        <f>BK134+BK179</f>
        <v>0</v>
      </c>
    </row>
    <row r="134" spans="2:65" s="11" customFormat="1" ht="25.9" customHeight="1">
      <c r="B134" s="120"/>
      <c r="D134" s="121" t="s">
        <v>71</v>
      </c>
      <c r="E134" s="122" t="s">
        <v>179</v>
      </c>
      <c r="F134" s="122" t="s">
        <v>180</v>
      </c>
      <c r="I134" s="123"/>
      <c r="J134" s="124">
        <f>BK134</f>
        <v>0</v>
      </c>
      <c r="L134" s="120"/>
      <c r="M134" s="125"/>
      <c r="P134" s="126">
        <f>P135+P155+P168+P177</f>
        <v>0</v>
      </c>
      <c r="R134" s="126">
        <f>R135+R155+R168+R177</f>
        <v>0.2923829</v>
      </c>
      <c r="T134" s="127">
        <f>T135+T155+T168+T177</f>
        <v>2.1077600000000003</v>
      </c>
      <c r="AR134" s="121" t="s">
        <v>80</v>
      </c>
      <c r="AT134" s="128" t="s">
        <v>71</v>
      </c>
      <c r="AU134" s="128" t="s">
        <v>72</v>
      </c>
      <c r="AY134" s="121" t="s">
        <v>181</v>
      </c>
      <c r="BK134" s="129">
        <f>BK135+BK155+BK168+BK177</f>
        <v>0</v>
      </c>
    </row>
    <row r="135" spans="2:65" s="11" customFormat="1" ht="22.9" customHeight="1">
      <c r="B135" s="120"/>
      <c r="D135" s="121" t="s">
        <v>71</v>
      </c>
      <c r="E135" s="130" t="s">
        <v>182</v>
      </c>
      <c r="F135" s="130" t="s">
        <v>183</v>
      </c>
      <c r="I135" s="123"/>
      <c r="J135" s="131">
        <f>BK135</f>
        <v>0</v>
      </c>
      <c r="L135" s="120"/>
      <c r="M135" s="125"/>
      <c r="P135" s="126">
        <f>SUM(P136:P154)</f>
        <v>0</v>
      </c>
      <c r="R135" s="126">
        <f>SUM(R136:R154)</f>
        <v>0.29005560000000002</v>
      </c>
      <c r="T135" s="127">
        <f>SUM(T136:T154)</f>
        <v>0</v>
      </c>
      <c r="AR135" s="121" t="s">
        <v>80</v>
      </c>
      <c r="AT135" s="128" t="s">
        <v>71</v>
      </c>
      <c r="AU135" s="128" t="s">
        <v>80</v>
      </c>
      <c r="AY135" s="121" t="s">
        <v>181</v>
      </c>
      <c r="BK135" s="129">
        <f>SUM(BK136:BK154)</f>
        <v>0</v>
      </c>
    </row>
    <row r="136" spans="2:65" s="1" customFormat="1" ht="33" customHeight="1">
      <c r="B136" s="132"/>
      <c r="C136" s="133" t="s">
        <v>80</v>
      </c>
      <c r="D136" s="133" t="s">
        <v>184</v>
      </c>
      <c r="E136" s="134" t="s">
        <v>631</v>
      </c>
      <c r="F136" s="135" t="s">
        <v>632</v>
      </c>
      <c r="G136" s="136" t="s">
        <v>187</v>
      </c>
      <c r="H136" s="137">
        <v>17</v>
      </c>
      <c r="I136" s="138"/>
      <c r="J136" s="139">
        <f>ROUND(I136*H136,2)</f>
        <v>0</v>
      </c>
      <c r="K136" s="135" t="s">
        <v>188</v>
      </c>
      <c r="L136" s="32"/>
      <c r="M136" s="140" t="s">
        <v>1</v>
      </c>
      <c r="N136" s="141" t="s">
        <v>37</v>
      </c>
      <c r="P136" s="142">
        <f>O136*H136</f>
        <v>0</v>
      </c>
      <c r="Q136" s="142">
        <v>3.0000000000000001E-3</v>
      </c>
      <c r="R136" s="142">
        <f>Q136*H136</f>
        <v>5.1000000000000004E-2</v>
      </c>
      <c r="S136" s="142">
        <v>0</v>
      </c>
      <c r="T136" s="143">
        <f>S136*H136</f>
        <v>0</v>
      </c>
      <c r="AR136" s="144" t="s">
        <v>189</v>
      </c>
      <c r="AT136" s="144" t="s">
        <v>184</v>
      </c>
      <c r="AU136" s="144" t="s">
        <v>82</v>
      </c>
      <c r="AY136" s="17" t="s">
        <v>181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80</v>
      </c>
      <c r="BK136" s="145">
        <f>ROUND(I136*H136,2)</f>
        <v>0</v>
      </c>
      <c r="BL136" s="17" t="s">
        <v>189</v>
      </c>
      <c r="BM136" s="144" t="s">
        <v>982</v>
      </c>
    </row>
    <row r="137" spans="2:65" s="1" customFormat="1" ht="24.2" customHeight="1">
      <c r="B137" s="132"/>
      <c r="C137" s="133" t="s">
        <v>82</v>
      </c>
      <c r="D137" s="133" t="s">
        <v>184</v>
      </c>
      <c r="E137" s="134" t="s">
        <v>185</v>
      </c>
      <c r="F137" s="135" t="s">
        <v>186</v>
      </c>
      <c r="G137" s="136" t="s">
        <v>187</v>
      </c>
      <c r="H137" s="137">
        <v>31.29</v>
      </c>
      <c r="I137" s="138"/>
      <c r="J137" s="139">
        <f>ROUND(I137*H137,2)</f>
        <v>0</v>
      </c>
      <c r="K137" s="135" t="s">
        <v>188</v>
      </c>
      <c r="L137" s="32"/>
      <c r="M137" s="140" t="s">
        <v>1</v>
      </c>
      <c r="N137" s="141" t="s">
        <v>37</v>
      </c>
      <c r="P137" s="142">
        <f>O137*H137</f>
        <v>0</v>
      </c>
      <c r="Q137" s="142">
        <v>2.5999999999999998E-4</v>
      </c>
      <c r="R137" s="142">
        <f>Q137*H137</f>
        <v>8.1353999999999992E-3</v>
      </c>
      <c r="S137" s="142">
        <v>0</v>
      </c>
      <c r="T137" s="143">
        <f>S137*H137</f>
        <v>0</v>
      </c>
      <c r="AR137" s="144" t="s">
        <v>189</v>
      </c>
      <c r="AT137" s="144" t="s">
        <v>184</v>
      </c>
      <c r="AU137" s="144" t="s">
        <v>82</v>
      </c>
      <c r="AY137" s="17" t="s">
        <v>181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80</v>
      </c>
      <c r="BK137" s="145">
        <f>ROUND(I137*H137,2)</f>
        <v>0</v>
      </c>
      <c r="BL137" s="17" t="s">
        <v>189</v>
      </c>
      <c r="BM137" s="144" t="s">
        <v>634</v>
      </c>
    </row>
    <row r="138" spans="2:65" s="12" customFormat="1">
      <c r="B138" s="146"/>
      <c r="D138" s="147" t="s">
        <v>191</v>
      </c>
      <c r="E138" s="148" t="s">
        <v>1</v>
      </c>
      <c r="F138" s="149" t="s">
        <v>983</v>
      </c>
      <c r="H138" s="150">
        <v>11.34</v>
      </c>
      <c r="I138" s="151"/>
      <c r="L138" s="146"/>
      <c r="M138" s="152"/>
      <c r="T138" s="153"/>
      <c r="AT138" s="148" t="s">
        <v>191</v>
      </c>
      <c r="AU138" s="148" t="s">
        <v>82</v>
      </c>
      <c r="AV138" s="12" t="s">
        <v>82</v>
      </c>
      <c r="AW138" s="12" t="s">
        <v>29</v>
      </c>
      <c r="AX138" s="12" t="s">
        <v>72</v>
      </c>
      <c r="AY138" s="148" t="s">
        <v>181</v>
      </c>
    </row>
    <row r="139" spans="2:65" s="12" customFormat="1">
      <c r="B139" s="146"/>
      <c r="D139" s="147" t="s">
        <v>191</v>
      </c>
      <c r="E139" s="148" t="s">
        <v>1</v>
      </c>
      <c r="F139" s="149" t="s">
        <v>984</v>
      </c>
      <c r="H139" s="150">
        <v>17.11</v>
      </c>
      <c r="I139" s="151"/>
      <c r="L139" s="146"/>
      <c r="M139" s="152"/>
      <c r="T139" s="153"/>
      <c r="AT139" s="148" t="s">
        <v>191</v>
      </c>
      <c r="AU139" s="148" t="s">
        <v>82</v>
      </c>
      <c r="AV139" s="12" t="s">
        <v>82</v>
      </c>
      <c r="AW139" s="12" t="s">
        <v>29</v>
      </c>
      <c r="AX139" s="12" t="s">
        <v>72</v>
      </c>
      <c r="AY139" s="148" t="s">
        <v>181</v>
      </c>
    </row>
    <row r="140" spans="2:65" s="12" customFormat="1">
      <c r="B140" s="146"/>
      <c r="D140" s="147" t="s">
        <v>191</v>
      </c>
      <c r="E140" s="148" t="s">
        <v>1</v>
      </c>
      <c r="F140" s="149" t="s">
        <v>637</v>
      </c>
      <c r="H140" s="150">
        <v>-1.6</v>
      </c>
      <c r="I140" s="151"/>
      <c r="L140" s="146"/>
      <c r="M140" s="152"/>
      <c r="T140" s="153"/>
      <c r="AT140" s="148" t="s">
        <v>191</v>
      </c>
      <c r="AU140" s="148" t="s">
        <v>82</v>
      </c>
      <c r="AV140" s="12" t="s">
        <v>82</v>
      </c>
      <c r="AW140" s="12" t="s">
        <v>29</v>
      </c>
      <c r="AX140" s="12" t="s">
        <v>72</v>
      </c>
      <c r="AY140" s="148" t="s">
        <v>181</v>
      </c>
    </row>
    <row r="141" spans="2:65" s="12" customFormat="1">
      <c r="B141" s="146"/>
      <c r="D141" s="147" t="s">
        <v>191</v>
      </c>
      <c r="E141" s="148" t="s">
        <v>1</v>
      </c>
      <c r="F141" s="149" t="s">
        <v>985</v>
      </c>
      <c r="H141" s="150">
        <v>4.4400000000000004</v>
      </c>
      <c r="I141" s="151"/>
      <c r="L141" s="146"/>
      <c r="M141" s="152"/>
      <c r="T141" s="153"/>
      <c r="AT141" s="148" t="s">
        <v>191</v>
      </c>
      <c r="AU141" s="148" t="s">
        <v>82</v>
      </c>
      <c r="AV141" s="12" t="s">
        <v>82</v>
      </c>
      <c r="AW141" s="12" t="s">
        <v>29</v>
      </c>
      <c r="AX141" s="12" t="s">
        <v>72</v>
      </c>
      <c r="AY141" s="148" t="s">
        <v>181</v>
      </c>
    </row>
    <row r="142" spans="2:65" s="13" customFormat="1">
      <c r="B142" s="154"/>
      <c r="D142" s="147" t="s">
        <v>191</v>
      </c>
      <c r="E142" s="155" t="s">
        <v>1</v>
      </c>
      <c r="F142" s="156" t="s">
        <v>193</v>
      </c>
      <c r="H142" s="157">
        <v>31.29</v>
      </c>
      <c r="I142" s="158"/>
      <c r="L142" s="154"/>
      <c r="M142" s="159"/>
      <c r="T142" s="160"/>
      <c r="AT142" s="155" t="s">
        <v>191</v>
      </c>
      <c r="AU142" s="155" t="s">
        <v>82</v>
      </c>
      <c r="AV142" s="13" t="s">
        <v>189</v>
      </c>
      <c r="AW142" s="13" t="s">
        <v>29</v>
      </c>
      <c r="AX142" s="13" t="s">
        <v>80</v>
      </c>
      <c r="AY142" s="155" t="s">
        <v>181</v>
      </c>
    </row>
    <row r="143" spans="2:65" s="1" customFormat="1" ht="24.2" customHeight="1">
      <c r="B143" s="132"/>
      <c r="C143" s="133" t="s">
        <v>197</v>
      </c>
      <c r="D143" s="133" t="s">
        <v>184</v>
      </c>
      <c r="E143" s="134" t="s">
        <v>194</v>
      </c>
      <c r="F143" s="135" t="s">
        <v>195</v>
      </c>
      <c r="G143" s="136" t="s">
        <v>187</v>
      </c>
      <c r="H143" s="137">
        <v>31.29</v>
      </c>
      <c r="I143" s="138"/>
      <c r="J143" s="139">
        <f>ROUND(I143*H143,2)</f>
        <v>0</v>
      </c>
      <c r="K143" s="135" t="s">
        <v>188</v>
      </c>
      <c r="L143" s="32"/>
      <c r="M143" s="140" t="s">
        <v>1</v>
      </c>
      <c r="N143" s="141" t="s">
        <v>37</v>
      </c>
      <c r="P143" s="142">
        <f>O143*H143</f>
        <v>0</v>
      </c>
      <c r="Q143" s="142">
        <v>4.3800000000000002E-3</v>
      </c>
      <c r="R143" s="142">
        <f>Q143*H143</f>
        <v>0.13705020000000001</v>
      </c>
      <c r="S143" s="142">
        <v>0</v>
      </c>
      <c r="T143" s="143">
        <f>S143*H143</f>
        <v>0</v>
      </c>
      <c r="AR143" s="144" t="s">
        <v>189</v>
      </c>
      <c r="AT143" s="144" t="s">
        <v>184</v>
      </c>
      <c r="AU143" s="144" t="s">
        <v>82</v>
      </c>
      <c r="AY143" s="17" t="s">
        <v>181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80</v>
      </c>
      <c r="BK143" s="145">
        <f>ROUND(I143*H143,2)</f>
        <v>0</v>
      </c>
      <c r="BL143" s="17" t="s">
        <v>189</v>
      </c>
      <c r="BM143" s="144" t="s">
        <v>639</v>
      </c>
    </row>
    <row r="144" spans="2:65" s="1" customFormat="1" ht="24.2" customHeight="1">
      <c r="B144" s="132"/>
      <c r="C144" s="133" t="s">
        <v>189</v>
      </c>
      <c r="D144" s="133" t="s">
        <v>184</v>
      </c>
      <c r="E144" s="134" t="s">
        <v>198</v>
      </c>
      <c r="F144" s="135" t="s">
        <v>199</v>
      </c>
      <c r="G144" s="136" t="s">
        <v>187</v>
      </c>
      <c r="H144" s="137">
        <v>31.29</v>
      </c>
      <c r="I144" s="138"/>
      <c r="J144" s="139">
        <f>ROUND(I144*H144,2)</f>
        <v>0</v>
      </c>
      <c r="K144" s="135" t="s">
        <v>188</v>
      </c>
      <c r="L144" s="32"/>
      <c r="M144" s="140" t="s">
        <v>1</v>
      </c>
      <c r="N144" s="141" t="s">
        <v>37</v>
      </c>
      <c r="P144" s="142">
        <f>O144*H144</f>
        <v>0</v>
      </c>
      <c r="Q144" s="142">
        <v>3.0000000000000001E-3</v>
      </c>
      <c r="R144" s="142">
        <f>Q144*H144</f>
        <v>9.3869999999999995E-2</v>
      </c>
      <c r="S144" s="142">
        <v>0</v>
      </c>
      <c r="T144" s="143">
        <f>S144*H144</f>
        <v>0</v>
      </c>
      <c r="AR144" s="144" t="s">
        <v>189</v>
      </c>
      <c r="AT144" s="144" t="s">
        <v>184</v>
      </c>
      <c r="AU144" s="144" t="s">
        <v>82</v>
      </c>
      <c r="AY144" s="17" t="s">
        <v>181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80</v>
      </c>
      <c r="BK144" s="145">
        <f>ROUND(I144*H144,2)</f>
        <v>0</v>
      </c>
      <c r="BL144" s="17" t="s">
        <v>189</v>
      </c>
      <c r="BM144" s="144" t="s">
        <v>640</v>
      </c>
    </row>
    <row r="145" spans="2:65" s="12" customFormat="1">
      <c r="B145" s="146"/>
      <c r="D145" s="147" t="s">
        <v>191</v>
      </c>
      <c r="E145" s="148" t="s">
        <v>1</v>
      </c>
      <c r="F145" s="149" t="s">
        <v>986</v>
      </c>
      <c r="H145" s="150">
        <v>31.29</v>
      </c>
      <c r="I145" s="151"/>
      <c r="L145" s="146"/>
      <c r="M145" s="152"/>
      <c r="T145" s="153"/>
      <c r="AT145" s="148" t="s">
        <v>191</v>
      </c>
      <c r="AU145" s="148" t="s">
        <v>82</v>
      </c>
      <c r="AV145" s="12" t="s">
        <v>82</v>
      </c>
      <c r="AW145" s="12" t="s">
        <v>29</v>
      </c>
      <c r="AX145" s="12" t="s">
        <v>72</v>
      </c>
      <c r="AY145" s="148" t="s">
        <v>181</v>
      </c>
    </row>
    <row r="146" spans="2:65" s="14" customFormat="1">
      <c r="B146" s="164"/>
      <c r="D146" s="147" t="s">
        <v>191</v>
      </c>
      <c r="E146" s="165" t="s">
        <v>1</v>
      </c>
      <c r="F146" s="166" t="s">
        <v>735</v>
      </c>
      <c r="H146" s="165" t="s">
        <v>1</v>
      </c>
      <c r="I146" s="167"/>
      <c r="L146" s="164"/>
      <c r="M146" s="168"/>
      <c r="T146" s="169"/>
      <c r="AT146" s="165" t="s">
        <v>191</v>
      </c>
      <c r="AU146" s="165" t="s">
        <v>82</v>
      </c>
      <c r="AV146" s="14" t="s">
        <v>80</v>
      </c>
      <c r="AW146" s="14" t="s">
        <v>29</v>
      </c>
      <c r="AX146" s="14" t="s">
        <v>72</v>
      </c>
      <c r="AY146" s="165" t="s">
        <v>181</v>
      </c>
    </row>
    <row r="147" spans="2:65" s="12" customFormat="1">
      <c r="B147" s="146"/>
      <c r="D147" s="147" t="s">
        <v>191</v>
      </c>
      <c r="E147" s="148" t="s">
        <v>1</v>
      </c>
      <c r="F147" s="149" t="s">
        <v>72</v>
      </c>
      <c r="H147" s="150">
        <v>0</v>
      </c>
      <c r="I147" s="151"/>
      <c r="L147" s="146"/>
      <c r="M147" s="152"/>
      <c r="T147" s="153"/>
      <c r="AT147" s="148" t="s">
        <v>191</v>
      </c>
      <c r="AU147" s="148" t="s">
        <v>82</v>
      </c>
      <c r="AV147" s="12" t="s">
        <v>82</v>
      </c>
      <c r="AW147" s="12" t="s">
        <v>29</v>
      </c>
      <c r="AX147" s="12" t="s">
        <v>72</v>
      </c>
      <c r="AY147" s="148" t="s">
        <v>181</v>
      </c>
    </row>
    <row r="148" spans="2:65" s="13" customFormat="1">
      <c r="B148" s="154"/>
      <c r="D148" s="147" t="s">
        <v>191</v>
      </c>
      <c r="E148" s="155" t="s">
        <v>1</v>
      </c>
      <c r="F148" s="156" t="s">
        <v>193</v>
      </c>
      <c r="H148" s="157">
        <v>31.29</v>
      </c>
      <c r="I148" s="158"/>
      <c r="L148" s="154"/>
      <c r="M148" s="159"/>
      <c r="T148" s="160"/>
      <c r="AT148" s="155" t="s">
        <v>191</v>
      </c>
      <c r="AU148" s="155" t="s">
        <v>82</v>
      </c>
      <c r="AV148" s="13" t="s">
        <v>189</v>
      </c>
      <c r="AW148" s="13" t="s">
        <v>29</v>
      </c>
      <c r="AX148" s="13" t="s">
        <v>80</v>
      </c>
      <c r="AY148" s="155" t="s">
        <v>181</v>
      </c>
    </row>
    <row r="149" spans="2:65" s="1" customFormat="1" ht="16.5" customHeight="1">
      <c r="B149" s="132"/>
      <c r="C149" s="133" t="s">
        <v>206</v>
      </c>
      <c r="D149" s="133" t="s">
        <v>184</v>
      </c>
      <c r="E149" s="134" t="s">
        <v>201</v>
      </c>
      <c r="F149" s="135" t="s">
        <v>202</v>
      </c>
      <c r="G149" s="136" t="s">
        <v>187</v>
      </c>
      <c r="H149" s="137">
        <v>50</v>
      </c>
      <c r="I149" s="138"/>
      <c r="J149" s="139">
        <f>ROUND(I149*H149,2)</f>
        <v>0</v>
      </c>
      <c r="K149" s="135" t="s">
        <v>188</v>
      </c>
      <c r="L149" s="32"/>
      <c r="M149" s="140" t="s">
        <v>1</v>
      </c>
      <c r="N149" s="141" t="s">
        <v>37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189</v>
      </c>
      <c r="AT149" s="144" t="s">
        <v>184</v>
      </c>
      <c r="AU149" s="144" t="s">
        <v>82</v>
      </c>
      <c r="AY149" s="17" t="s">
        <v>181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80</v>
      </c>
      <c r="BK149" s="145">
        <f>ROUND(I149*H149,2)</f>
        <v>0</v>
      </c>
      <c r="BL149" s="17" t="s">
        <v>189</v>
      </c>
      <c r="BM149" s="144" t="s">
        <v>642</v>
      </c>
    </row>
    <row r="150" spans="2:65" s="1" customFormat="1" ht="19.5">
      <c r="B150" s="32"/>
      <c r="D150" s="147" t="s">
        <v>204</v>
      </c>
      <c r="F150" s="161" t="s">
        <v>205</v>
      </c>
      <c r="I150" s="162"/>
      <c r="L150" s="32"/>
      <c r="M150" s="163"/>
      <c r="T150" s="56"/>
      <c r="AT150" s="17" t="s">
        <v>204</v>
      </c>
      <c r="AU150" s="17" t="s">
        <v>82</v>
      </c>
    </row>
    <row r="151" spans="2:65" s="1" customFormat="1" ht="24.2" customHeight="1">
      <c r="B151" s="132"/>
      <c r="C151" s="133" t="s">
        <v>182</v>
      </c>
      <c r="D151" s="133" t="s">
        <v>184</v>
      </c>
      <c r="E151" s="134" t="s">
        <v>207</v>
      </c>
      <c r="F151" s="135" t="s">
        <v>208</v>
      </c>
      <c r="G151" s="136" t="s">
        <v>187</v>
      </c>
      <c r="H151" s="137">
        <v>50</v>
      </c>
      <c r="I151" s="138"/>
      <c r="J151" s="139">
        <f>ROUND(I151*H151,2)</f>
        <v>0</v>
      </c>
      <c r="K151" s="135" t="s">
        <v>188</v>
      </c>
      <c r="L151" s="32"/>
      <c r="M151" s="140" t="s">
        <v>1</v>
      </c>
      <c r="N151" s="141" t="s">
        <v>37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189</v>
      </c>
      <c r="AT151" s="144" t="s">
        <v>184</v>
      </c>
      <c r="AU151" s="144" t="s">
        <v>82</v>
      </c>
      <c r="AY151" s="17" t="s">
        <v>181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80</v>
      </c>
      <c r="BK151" s="145">
        <f>ROUND(I151*H151,2)</f>
        <v>0</v>
      </c>
      <c r="BL151" s="17" t="s">
        <v>189</v>
      </c>
      <c r="BM151" s="144" t="s">
        <v>643</v>
      </c>
    </row>
    <row r="152" spans="2:65" s="1" customFormat="1" ht="19.5">
      <c r="B152" s="32"/>
      <c r="D152" s="147" t="s">
        <v>204</v>
      </c>
      <c r="F152" s="161" t="s">
        <v>205</v>
      </c>
      <c r="I152" s="162"/>
      <c r="L152" s="32"/>
      <c r="M152" s="163"/>
      <c r="T152" s="56"/>
      <c r="AT152" s="17" t="s">
        <v>204</v>
      </c>
      <c r="AU152" s="17" t="s">
        <v>82</v>
      </c>
    </row>
    <row r="153" spans="2:65" s="1" customFormat="1" ht="24.2" customHeight="1">
      <c r="B153" s="132"/>
      <c r="C153" s="133" t="s">
        <v>215</v>
      </c>
      <c r="D153" s="133" t="s">
        <v>184</v>
      </c>
      <c r="E153" s="134" t="s">
        <v>210</v>
      </c>
      <c r="F153" s="135" t="s">
        <v>211</v>
      </c>
      <c r="G153" s="136" t="s">
        <v>187</v>
      </c>
      <c r="H153" s="137">
        <v>5</v>
      </c>
      <c r="I153" s="138"/>
      <c r="J153" s="139">
        <f>ROUND(I153*H153,2)</f>
        <v>0</v>
      </c>
      <c r="K153" s="135" t="s">
        <v>188</v>
      </c>
      <c r="L153" s="32"/>
      <c r="M153" s="140" t="s">
        <v>1</v>
      </c>
      <c r="N153" s="141" t="s">
        <v>37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189</v>
      </c>
      <c r="AT153" s="144" t="s">
        <v>184</v>
      </c>
      <c r="AU153" s="144" t="s">
        <v>82</v>
      </c>
      <c r="AY153" s="17" t="s">
        <v>181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80</v>
      </c>
      <c r="BK153" s="145">
        <f>ROUND(I153*H153,2)</f>
        <v>0</v>
      </c>
      <c r="BL153" s="17" t="s">
        <v>189</v>
      </c>
      <c r="BM153" s="144" t="s">
        <v>644</v>
      </c>
    </row>
    <row r="154" spans="2:65" s="1" customFormat="1" ht="19.5">
      <c r="B154" s="32"/>
      <c r="D154" s="147" t="s">
        <v>204</v>
      </c>
      <c r="F154" s="161" t="s">
        <v>205</v>
      </c>
      <c r="I154" s="162"/>
      <c r="L154" s="32"/>
      <c r="M154" s="163"/>
      <c r="T154" s="56"/>
      <c r="AT154" s="17" t="s">
        <v>204</v>
      </c>
      <c r="AU154" s="17" t="s">
        <v>82</v>
      </c>
    </row>
    <row r="155" spans="2:65" s="11" customFormat="1" ht="22.9" customHeight="1">
      <c r="B155" s="120"/>
      <c r="D155" s="121" t="s">
        <v>71</v>
      </c>
      <c r="E155" s="130" t="s">
        <v>213</v>
      </c>
      <c r="F155" s="130" t="s">
        <v>214</v>
      </c>
      <c r="I155" s="123"/>
      <c r="J155" s="131">
        <f>BK155</f>
        <v>0</v>
      </c>
      <c r="L155" s="120"/>
      <c r="M155" s="125"/>
      <c r="P155" s="126">
        <f>SUM(P156:P167)</f>
        <v>0</v>
      </c>
      <c r="R155" s="126">
        <f>SUM(R156:R167)</f>
        <v>2.3272999999999996E-3</v>
      </c>
      <c r="T155" s="127">
        <f>SUM(T156:T167)</f>
        <v>2.1077600000000003</v>
      </c>
      <c r="AR155" s="121" t="s">
        <v>80</v>
      </c>
      <c r="AT155" s="128" t="s">
        <v>71</v>
      </c>
      <c r="AU155" s="128" t="s">
        <v>80</v>
      </c>
      <c r="AY155" s="121" t="s">
        <v>181</v>
      </c>
      <c r="BK155" s="129">
        <f>SUM(BK156:BK167)</f>
        <v>0</v>
      </c>
    </row>
    <row r="156" spans="2:65" s="1" customFormat="1" ht="33" customHeight="1">
      <c r="B156" s="132"/>
      <c r="C156" s="133" t="s">
        <v>219</v>
      </c>
      <c r="D156" s="133" t="s">
        <v>184</v>
      </c>
      <c r="E156" s="134" t="s">
        <v>216</v>
      </c>
      <c r="F156" s="135" t="s">
        <v>217</v>
      </c>
      <c r="G156" s="136" t="s">
        <v>187</v>
      </c>
      <c r="H156" s="137">
        <v>13.69</v>
      </c>
      <c r="I156" s="138"/>
      <c r="J156" s="139">
        <f>ROUND(I156*H156,2)</f>
        <v>0</v>
      </c>
      <c r="K156" s="135" t="s">
        <v>188</v>
      </c>
      <c r="L156" s="32"/>
      <c r="M156" s="140" t="s">
        <v>1</v>
      </c>
      <c r="N156" s="141" t="s">
        <v>37</v>
      </c>
      <c r="P156" s="142">
        <f>O156*H156</f>
        <v>0</v>
      </c>
      <c r="Q156" s="142">
        <v>1.2999999999999999E-4</v>
      </c>
      <c r="R156" s="142">
        <f>Q156*H156</f>
        <v>1.7796999999999997E-3</v>
      </c>
      <c r="S156" s="142">
        <v>0</v>
      </c>
      <c r="T156" s="143">
        <f>S156*H156</f>
        <v>0</v>
      </c>
      <c r="AR156" s="144" t="s">
        <v>189</v>
      </c>
      <c r="AT156" s="144" t="s">
        <v>184</v>
      </c>
      <c r="AU156" s="144" t="s">
        <v>82</v>
      </c>
      <c r="AY156" s="17" t="s">
        <v>181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80</v>
      </c>
      <c r="BK156" s="145">
        <f>ROUND(I156*H156,2)</f>
        <v>0</v>
      </c>
      <c r="BL156" s="17" t="s">
        <v>189</v>
      </c>
      <c r="BM156" s="144" t="s">
        <v>645</v>
      </c>
    </row>
    <row r="157" spans="2:65" s="1" customFormat="1" ht="24.2" customHeight="1">
      <c r="B157" s="132"/>
      <c r="C157" s="133" t="s">
        <v>213</v>
      </c>
      <c r="D157" s="133" t="s">
        <v>184</v>
      </c>
      <c r="E157" s="134" t="s">
        <v>220</v>
      </c>
      <c r="F157" s="135" t="s">
        <v>221</v>
      </c>
      <c r="G157" s="136" t="s">
        <v>187</v>
      </c>
      <c r="H157" s="137">
        <v>13.69</v>
      </c>
      <c r="I157" s="138"/>
      <c r="J157" s="139">
        <f>ROUND(I157*H157,2)</f>
        <v>0</v>
      </c>
      <c r="K157" s="135" t="s">
        <v>188</v>
      </c>
      <c r="L157" s="32"/>
      <c r="M157" s="140" t="s">
        <v>1</v>
      </c>
      <c r="N157" s="141" t="s">
        <v>37</v>
      </c>
      <c r="P157" s="142">
        <f>O157*H157</f>
        <v>0</v>
      </c>
      <c r="Q157" s="142">
        <v>4.0000000000000003E-5</v>
      </c>
      <c r="R157" s="142">
        <f>Q157*H157</f>
        <v>5.4759999999999997E-4</v>
      </c>
      <c r="S157" s="142">
        <v>0</v>
      </c>
      <c r="T157" s="143">
        <f>S157*H157</f>
        <v>0</v>
      </c>
      <c r="AR157" s="144" t="s">
        <v>189</v>
      </c>
      <c r="AT157" s="144" t="s">
        <v>184</v>
      </c>
      <c r="AU157" s="144" t="s">
        <v>82</v>
      </c>
      <c r="AY157" s="17" t="s">
        <v>181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80</v>
      </c>
      <c r="BK157" s="145">
        <f>ROUND(I157*H157,2)</f>
        <v>0</v>
      </c>
      <c r="BL157" s="17" t="s">
        <v>189</v>
      </c>
      <c r="BM157" s="144" t="s">
        <v>646</v>
      </c>
    </row>
    <row r="158" spans="2:65" s="12" customFormat="1">
      <c r="B158" s="146"/>
      <c r="D158" s="147" t="s">
        <v>191</v>
      </c>
      <c r="E158" s="148" t="s">
        <v>1</v>
      </c>
      <c r="F158" s="149" t="s">
        <v>987</v>
      </c>
      <c r="H158" s="150">
        <v>13.69</v>
      </c>
      <c r="I158" s="151"/>
      <c r="L158" s="146"/>
      <c r="M158" s="152"/>
      <c r="T158" s="153"/>
      <c r="AT158" s="148" t="s">
        <v>191</v>
      </c>
      <c r="AU158" s="148" t="s">
        <v>82</v>
      </c>
      <c r="AV158" s="12" t="s">
        <v>82</v>
      </c>
      <c r="AW158" s="12" t="s">
        <v>29</v>
      </c>
      <c r="AX158" s="12" t="s">
        <v>72</v>
      </c>
      <c r="AY158" s="148" t="s">
        <v>181</v>
      </c>
    </row>
    <row r="159" spans="2:65" s="13" customFormat="1">
      <c r="B159" s="154"/>
      <c r="D159" s="147" t="s">
        <v>191</v>
      </c>
      <c r="E159" s="155" t="s">
        <v>1</v>
      </c>
      <c r="F159" s="156" t="s">
        <v>193</v>
      </c>
      <c r="H159" s="157">
        <v>13.69</v>
      </c>
      <c r="I159" s="158"/>
      <c r="L159" s="154"/>
      <c r="M159" s="159"/>
      <c r="T159" s="160"/>
      <c r="AT159" s="155" t="s">
        <v>191</v>
      </c>
      <c r="AU159" s="155" t="s">
        <v>82</v>
      </c>
      <c r="AV159" s="13" t="s">
        <v>189</v>
      </c>
      <c r="AW159" s="13" t="s">
        <v>29</v>
      </c>
      <c r="AX159" s="13" t="s">
        <v>80</v>
      </c>
      <c r="AY159" s="155" t="s">
        <v>181</v>
      </c>
    </row>
    <row r="160" spans="2:65" s="1" customFormat="1" ht="21.75" customHeight="1">
      <c r="B160" s="132"/>
      <c r="C160" s="133" t="s">
        <v>110</v>
      </c>
      <c r="D160" s="133" t="s">
        <v>184</v>
      </c>
      <c r="E160" s="134" t="s">
        <v>223</v>
      </c>
      <c r="F160" s="135" t="s">
        <v>224</v>
      </c>
      <c r="G160" s="136" t="s">
        <v>187</v>
      </c>
      <c r="H160" s="137">
        <v>1.6</v>
      </c>
      <c r="I160" s="138"/>
      <c r="J160" s="139">
        <f>ROUND(I160*H160,2)</f>
        <v>0</v>
      </c>
      <c r="K160" s="135" t="s">
        <v>648</v>
      </c>
      <c r="L160" s="32"/>
      <c r="M160" s="140" t="s">
        <v>1</v>
      </c>
      <c r="N160" s="141" t="s">
        <v>37</v>
      </c>
      <c r="P160" s="142">
        <f>O160*H160</f>
        <v>0</v>
      </c>
      <c r="Q160" s="142">
        <v>0</v>
      </c>
      <c r="R160" s="142">
        <f>Q160*H160</f>
        <v>0</v>
      </c>
      <c r="S160" s="142">
        <v>7.5999999999999998E-2</v>
      </c>
      <c r="T160" s="143">
        <f>S160*H160</f>
        <v>0.1216</v>
      </c>
      <c r="AR160" s="144" t="s">
        <v>189</v>
      </c>
      <c r="AT160" s="144" t="s">
        <v>184</v>
      </c>
      <c r="AU160" s="144" t="s">
        <v>82</v>
      </c>
      <c r="AY160" s="17" t="s">
        <v>181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80</v>
      </c>
      <c r="BK160" s="145">
        <f>ROUND(I160*H160,2)</f>
        <v>0</v>
      </c>
      <c r="BL160" s="17" t="s">
        <v>189</v>
      </c>
      <c r="BM160" s="144" t="s">
        <v>988</v>
      </c>
    </row>
    <row r="161" spans="2:65" s="12" customFormat="1">
      <c r="B161" s="146"/>
      <c r="D161" s="147" t="s">
        <v>191</v>
      </c>
      <c r="E161" s="148" t="s">
        <v>1</v>
      </c>
      <c r="F161" s="149" t="s">
        <v>226</v>
      </c>
      <c r="H161" s="150">
        <v>1.6</v>
      </c>
      <c r="I161" s="151"/>
      <c r="L161" s="146"/>
      <c r="M161" s="152"/>
      <c r="T161" s="153"/>
      <c r="AT161" s="148" t="s">
        <v>191</v>
      </c>
      <c r="AU161" s="148" t="s">
        <v>82</v>
      </c>
      <c r="AV161" s="12" t="s">
        <v>82</v>
      </c>
      <c r="AW161" s="12" t="s">
        <v>29</v>
      </c>
      <c r="AX161" s="12" t="s">
        <v>80</v>
      </c>
      <c r="AY161" s="148" t="s">
        <v>181</v>
      </c>
    </row>
    <row r="162" spans="2:65" s="1" customFormat="1" ht="33" customHeight="1">
      <c r="B162" s="132"/>
      <c r="C162" s="133" t="s">
        <v>113</v>
      </c>
      <c r="D162" s="133" t="s">
        <v>184</v>
      </c>
      <c r="E162" s="134" t="s">
        <v>227</v>
      </c>
      <c r="F162" s="135" t="s">
        <v>228</v>
      </c>
      <c r="G162" s="136" t="s">
        <v>187</v>
      </c>
      <c r="H162" s="137">
        <v>16.28</v>
      </c>
      <c r="I162" s="138"/>
      <c r="J162" s="139">
        <f>ROUND(I162*H162,2)</f>
        <v>0</v>
      </c>
      <c r="K162" s="135" t="s">
        <v>188</v>
      </c>
      <c r="L162" s="32"/>
      <c r="M162" s="140" t="s">
        <v>1</v>
      </c>
      <c r="N162" s="141" t="s">
        <v>37</v>
      </c>
      <c r="P162" s="142">
        <f>O162*H162</f>
        <v>0</v>
      </c>
      <c r="Q162" s="142">
        <v>0</v>
      </c>
      <c r="R162" s="142">
        <f>Q162*H162</f>
        <v>0</v>
      </c>
      <c r="S162" s="142">
        <v>0.122</v>
      </c>
      <c r="T162" s="143">
        <f>S162*H162</f>
        <v>1.9861600000000001</v>
      </c>
      <c r="AR162" s="144" t="s">
        <v>189</v>
      </c>
      <c r="AT162" s="144" t="s">
        <v>184</v>
      </c>
      <c r="AU162" s="144" t="s">
        <v>82</v>
      </c>
      <c r="AY162" s="17" t="s">
        <v>181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80</v>
      </c>
      <c r="BK162" s="145">
        <f>ROUND(I162*H162,2)</f>
        <v>0</v>
      </c>
      <c r="BL162" s="17" t="s">
        <v>189</v>
      </c>
      <c r="BM162" s="144" t="s">
        <v>650</v>
      </c>
    </row>
    <row r="163" spans="2:65" s="14" customFormat="1">
      <c r="B163" s="164"/>
      <c r="D163" s="147" t="s">
        <v>191</v>
      </c>
      <c r="E163" s="165" t="s">
        <v>1</v>
      </c>
      <c r="F163" s="166" t="s">
        <v>230</v>
      </c>
      <c r="H163" s="165" t="s">
        <v>1</v>
      </c>
      <c r="I163" s="167"/>
      <c r="L163" s="164"/>
      <c r="M163" s="168"/>
      <c r="T163" s="169"/>
      <c r="AT163" s="165" t="s">
        <v>191</v>
      </c>
      <c r="AU163" s="165" t="s">
        <v>82</v>
      </c>
      <c r="AV163" s="14" t="s">
        <v>80</v>
      </c>
      <c r="AW163" s="14" t="s">
        <v>29</v>
      </c>
      <c r="AX163" s="14" t="s">
        <v>72</v>
      </c>
      <c r="AY163" s="165" t="s">
        <v>181</v>
      </c>
    </row>
    <row r="164" spans="2:65" s="12" customFormat="1">
      <c r="B164" s="146"/>
      <c r="D164" s="147" t="s">
        <v>191</v>
      </c>
      <c r="E164" s="148" t="s">
        <v>1</v>
      </c>
      <c r="F164" s="149" t="s">
        <v>989</v>
      </c>
      <c r="H164" s="150">
        <v>4.07</v>
      </c>
      <c r="I164" s="151"/>
      <c r="L164" s="146"/>
      <c r="M164" s="152"/>
      <c r="T164" s="153"/>
      <c r="AT164" s="148" t="s">
        <v>191</v>
      </c>
      <c r="AU164" s="148" t="s">
        <v>82</v>
      </c>
      <c r="AV164" s="12" t="s">
        <v>82</v>
      </c>
      <c r="AW164" s="12" t="s">
        <v>29</v>
      </c>
      <c r="AX164" s="12" t="s">
        <v>72</v>
      </c>
      <c r="AY164" s="148" t="s">
        <v>181</v>
      </c>
    </row>
    <row r="165" spans="2:65" s="14" customFormat="1">
      <c r="B165" s="164"/>
      <c r="D165" s="147" t="s">
        <v>191</v>
      </c>
      <c r="E165" s="165" t="s">
        <v>1</v>
      </c>
      <c r="F165" s="166" t="s">
        <v>652</v>
      </c>
      <c r="H165" s="165" t="s">
        <v>1</v>
      </c>
      <c r="I165" s="167"/>
      <c r="L165" s="164"/>
      <c r="M165" s="168"/>
      <c r="T165" s="169"/>
      <c r="AT165" s="165" t="s">
        <v>191</v>
      </c>
      <c r="AU165" s="165" t="s">
        <v>82</v>
      </c>
      <c r="AV165" s="14" t="s">
        <v>80</v>
      </c>
      <c r="AW165" s="14" t="s">
        <v>29</v>
      </c>
      <c r="AX165" s="14" t="s">
        <v>72</v>
      </c>
      <c r="AY165" s="165" t="s">
        <v>181</v>
      </c>
    </row>
    <row r="166" spans="2:65" s="12" customFormat="1">
      <c r="B166" s="146"/>
      <c r="D166" s="147" t="s">
        <v>191</v>
      </c>
      <c r="E166" s="148" t="s">
        <v>1</v>
      </c>
      <c r="F166" s="149" t="s">
        <v>990</v>
      </c>
      <c r="H166" s="150">
        <v>12.21</v>
      </c>
      <c r="I166" s="151"/>
      <c r="L166" s="146"/>
      <c r="M166" s="152"/>
      <c r="T166" s="153"/>
      <c r="AT166" s="148" t="s">
        <v>191</v>
      </c>
      <c r="AU166" s="148" t="s">
        <v>82</v>
      </c>
      <c r="AV166" s="12" t="s">
        <v>82</v>
      </c>
      <c r="AW166" s="12" t="s">
        <v>29</v>
      </c>
      <c r="AX166" s="12" t="s">
        <v>72</v>
      </c>
      <c r="AY166" s="148" t="s">
        <v>181</v>
      </c>
    </row>
    <row r="167" spans="2:65" s="13" customFormat="1">
      <c r="B167" s="154"/>
      <c r="D167" s="147" t="s">
        <v>191</v>
      </c>
      <c r="E167" s="155" t="s">
        <v>1</v>
      </c>
      <c r="F167" s="156" t="s">
        <v>193</v>
      </c>
      <c r="H167" s="157">
        <v>16.28</v>
      </c>
      <c r="I167" s="158"/>
      <c r="L167" s="154"/>
      <c r="M167" s="159"/>
      <c r="T167" s="160"/>
      <c r="AT167" s="155" t="s">
        <v>191</v>
      </c>
      <c r="AU167" s="155" t="s">
        <v>82</v>
      </c>
      <c r="AV167" s="13" t="s">
        <v>189</v>
      </c>
      <c r="AW167" s="13" t="s">
        <v>29</v>
      </c>
      <c r="AX167" s="13" t="s">
        <v>80</v>
      </c>
      <c r="AY167" s="155" t="s">
        <v>181</v>
      </c>
    </row>
    <row r="168" spans="2:65" s="11" customFormat="1" ht="22.9" customHeight="1">
      <c r="B168" s="120"/>
      <c r="D168" s="121" t="s">
        <v>71</v>
      </c>
      <c r="E168" s="130" t="s">
        <v>232</v>
      </c>
      <c r="F168" s="130" t="s">
        <v>233</v>
      </c>
      <c r="I168" s="123"/>
      <c r="J168" s="131">
        <f>BK168</f>
        <v>0</v>
      </c>
      <c r="L168" s="120"/>
      <c r="M168" s="125"/>
      <c r="P168" s="126">
        <f>SUM(P169:P176)</f>
        <v>0</v>
      </c>
      <c r="R168" s="126">
        <f>SUM(R169:R176)</f>
        <v>0</v>
      </c>
      <c r="T168" s="127">
        <f>SUM(T169:T176)</f>
        <v>0</v>
      </c>
      <c r="AR168" s="121" t="s">
        <v>80</v>
      </c>
      <c r="AT168" s="128" t="s">
        <v>71</v>
      </c>
      <c r="AU168" s="128" t="s">
        <v>80</v>
      </c>
      <c r="AY168" s="121" t="s">
        <v>181</v>
      </c>
      <c r="BK168" s="129">
        <f>SUM(BK169:BK176)</f>
        <v>0</v>
      </c>
    </row>
    <row r="169" spans="2:65" s="1" customFormat="1" ht="24.2" customHeight="1">
      <c r="B169" s="132"/>
      <c r="C169" s="133" t="s">
        <v>116</v>
      </c>
      <c r="D169" s="133" t="s">
        <v>184</v>
      </c>
      <c r="E169" s="134" t="s">
        <v>234</v>
      </c>
      <c r="F169" s="135" t="s">
        <v>235</v>
      </c>
      <c r="G169" s="136" t="s">
        <v>236</v>
      </c>
      <c r="H169" s="137">
        <v>2.4420000000000002</v>
      </c>
      <c r="I169" s="138"/>
      <c r="J169" s="139">
        <f>ROUND(I169*H169,2)</f>
        <v>0</v>
      </c>
      <c r="K169" s="135" t="s">
        <v>188</v>
      </c>
      <c r="L169" s="32"/>
      <c r="M169" s="140" t="s">
        <v>1</v>
      </c>
      <c r="N169" s="141" t="s">
        <v>37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189</v>
      </c>
      <c r="AT169" s="144" t="s">
        <v>184</v>
      </c>
      <c r="AU169" s="144" t="s">
        <v>82</v>
      </c>
      <c r="AY169" s="17" t="s">
        <v>181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80</v>
      </c>
      <c r="BK169" s="145">
        <f>ROUND(I169*H169,2)</f>
        <v>0</v>
      </c>
      <c r="BL169" s="17" t="s">
        <v>189</v>
      </c>
      <c r="BM169" s="144" t="s">
        <v>654</v>
      </c>
    </row>
    <row r="170" spans="2:65" s="1" customFormat="1" ht="21.75" customHeight="1">
      <c r="B170" s="132"/>
      <c r="C170" s="133" t="s">
        <v>119</v>
      </c>
      <c r="D170" s="133" t="s">
        <v>184</v>
      </c>
      <c r="E170" s="134" t="s">
        <v>238</v>
      </c>
      <c r="F170" s="135" t="s">
        <v>239</v>
      </c>
      <c r="G170" s="136" t="s">
        <v>240</v>
      </c>
      <c r="H170" s="137">
        <v>18</v>
      </c>
      <c r="I170" s="138"/>
      <c r="J170" s="139">
        <f>ROUND(I170*H170,2)</f>
        <v>0</v>
      </c>
      <c r="K170" s="135" t="s">
        <v>188</v>
      </c>
      <c r="L170" s="32"/>
      <c r="M170" s="140" t="s">
        <v>1</v>
      </c>
      <c r="N170" s="141" t="s">
        <v>37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189</v>
      </c>
      <c r="AT170" s="144" t="s">
        <v>184</v>
      </c>
      <c r="AU170" s="144" t="s">
        <v>82</v>
      </c>
      <c r="AY170" s="17" t="s">
        <v>181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80</v>
      </c>
      <c r="BK170" s="145">
        <f>ROUND(I170*H170,2)</f>
        <v>0</v>
      </c>
      <c r="BL170" s="17" t="s">
        <v>189</v>
      </c>
      <c r="BM170" s="144" t="s">
        <v>655</v>
      </c>
    </row>
    <row r="171" spans="2:65" s="1" customFormat="1" ht="24.2" customHeight="1">
      <c r="B171" s="132"/>
      <c r="C171" s="133" t="s">
        <v>122</v>
      </c>
      <c r="D171" s="133" t="s">
        <v>184</v>
      </c>
      <c r="E171" s="134" t="s">
        <v>242</v>
      </c>
      <c r="F171" s="135" t="s">
        <v>243</v>
      </c>
      <c r="G171" s="136" t="s">
        <v>240</v>
      </c>
      <c r="H171" s="137">
        <v>180</v>
      </c>
      <c r="I171" s="138"/>
      <c r="J171" s="139">
        <f>ROUND(I171*H171,2)</f>
        <v>0</v>
      </c>
      <c r="K171" s="135" t="s">
        <v>188</v>
      </c>
      <c r="L171" s="32"/>
      <c r="M171" s="140" t="s">
        <v>1</v>
      </c>
      <c r="N171" s="141" t="s">
        <v>37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189</v>
      </c>
      <c r="AT171" s="144" t="s">
        <v>184</v>
      </c>
      <c r="AU171" s="144" t="s">
        <v>82</v>
      </c>
      <c r="AY171" s="17" t="s">
        <v>181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80</v>
      </c>
      <c r="BK171" s="145">
        <f>ROUND(I171*H171,2)</f>
        <v>0</v>
      </c>
      <c r="BL171" s="17" t="s">
        <v>189</v>
      </c>
      <c r="BM171" s="144" t="s">
        <v>656</v>
      </c>
    </row>
    <row r="172" spans="2:65" s="12" customFormat="1">
      <c r="B172" s="146"/>
      <c r="D172" s="147" t="s">
        <v>191</v>
      </c>
      <c r="E172" s="148" t="s">
        <v>1</v>
      </c>
      <c r="F172" s="149" t="s">
        <v>245</v>
      </c>
      <c r="H172" s="150">
        <v>180</v>
      </c>
      <c r="I172" s="151"/>
      <c r="L172" s="146"/>
      <c r="M172" s="152"/>
      <c r="T172" s="153"/>
      <c r="AT172" s="148" t="s">
        <v>191</v>
      </c>
      <c r="AU172" s="148" t="s">
        <v>82</v>
      </c>
      <c r="AV172" s="12" t="s">
        <v>82</v>
      </c>
      <c r="AW172" s="12" t="s">
        <v>29</v>
      </c>
      <c r="AX172" s="12" t="s">
        <v>80</v>
      </c>
      <c r="AY172" s="148" t="s">
        <v>181</v>
      </c>
    </row>
    <row r="173" spans="2:65" s="1" customFormat="1" ht="24.2" customHeight="1">
      <c r="B173" s="132"/>
      <c r="C173" s="133" t="s">
        <v>8</v>
      </c>
      <c r="D173" s="133" t="s">
        <v>184</v>
      </c>
      <c r="E173" s="134" t="s">
        <v>246</v>
      </c>
      <c r="F173" s="135" t="s">
        <v>247</v>
      </c>
      <c r="G173" s="136" t="s">
        <v>236</v>
      </c>
      <c r="H173" s="137">
        <v>2.4420000000000002</v>
      </c>
      <c r="I173" s="138"/>
      <c r="J173" s="139">
        <f>ROUND(I173*H173,2)</f>
        <v>0</v>
      </c>
      <c r="K173" s="135" t="s">
        <v>188</v>
      </c>
      <c r="L173" s="32"/>
      <c r="M173" s="140" t="s">
        <v>1</v>
      </c>
      <c r="N173" s="141" t="s">
        <v>37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189</v>
      </c>
      <c r="AT173" s="144" t="s">
        <v>184</v>
      </c>
      <c r="AU173" s="144" t="s">
        <v>82</v>
      </c>
      <c r="AY173" s="17" t="s">
        <v>181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80</v>
      </c>
      <c r="BK173" s="145">
        <f>ROUND(I173*H173,2)</f>
        <v>0</v>
      </c>
      <c r="BL173" s="17" t="s">
        <v>189</v>
      </c>
      <c r="BM173" s="144" t="s">
        <v>657</v>
      </c>
    </row>
    <row r="174" spans="2:65" s="1" customFormat="1" ht="24.2" customHeight="1">
      <c r="B174" s="132"/>
      <c r="C174" s="133" t="s">
        <v>127</v>
      </c>
      <c r="D174" s="133" t="s">
        <v>184</v>
      </c>
      <c r="E174" s="134" t="s">
        <v>249</v>
      </c>
      <c r="F174" s="135" t="s">
        <v>250</v>
      </c>
      <c r="G174" s="136" t="s">
        <v>236</v>
      </c>
      <c r="H174" s="137">
        <v>46.398000000000003</v>
      </c>
      <c r="I174" s="138"/>
      <c r="J174" s="139">
        <f>ROUND(I174*H174,2)</f>
        <v>0</v>
      </c>
      <c r="K174" s="135" t="s">
        <v>188</v>
      </c>
      <c r="L174" s="32"/>
      <c r="M174" s="140" t="s">
        <v>1</v>
      </c>
      <c r="N174" s="141" t="s">
        <v>37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189</v>
      </c>
      <c r="AT174" s="144" t="s">
        <v>184</v>
      </c>
      <c r="AU174" s="144" t="s">
        <v>82</v>
      </c>
      <c r="AY174" s="17" t="s">
        <v>181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80</v>
      </c>
      <c r="BK174" s="145">
        <f>ROUND(I174*H174,2)</f>
        <v>0</v>
      </c>
      <c r="BL174" s="17" t="s">
        <v>189</v>
      </c>
      <c r="BM174" s="144" t="s">
        <v>658</v>
      </c>
    </row>
    <row r="175" spans="2:65" s="12" customFormat="1">
      <c r="B175" s="146"/>
      <c r="D175" s="147" t="s">
        <v>191</v>
      </c>
      <c r="F175" s="149" t="s">
        <v>991</v>
      </c>
      <c r="H175" s="150">
        <v>46.398000000000003</v>
      </c>
      <c r="I175" s="151"/>
      <c r="L175" s="146"/>
      <c r="M175" s="152"/>
      <c r="T175" s="153"/>
      <c r="AT175" s="148" t="s">
        <v>191</v>
      </c>
      <c r="AU175" s="148" t="s">
        <v>82</v>
      </c>
      <c r="AV175" s="12" t="s">
        <v>82</v>
      </c>
      <c r="AW175" s="12" t="s">
        <v>3</v>
      </c>
      <c r="AX175" s="12" t="s">
        <v>80</v>
      </c>
      <c r="AY175" s="148" t="s">
        <v>181</v>
      </c>
    </row>
    <row r="176" spans="2:65" s="1" customFormat="1" ht="33" customHeight="1">
      <c r="B176" s="132"/>
      <c r="C176" s="133" t="s">
        <v>130</v>
      </c>
      <c r="D176" s="133" t="s">
        <v>184</v>
      </c>
      <c r="E176" s="134" t="s">
        <v>253</v>
      </c>
      <c r="F176" s="135" t="s">
        <v>254</v>
      </c>
      <c r="G176" s="136" t="s">
        <v>236</v>
      </c>
      <c r="H176" s="137">
        <v>2.4420000000000002</v>
      </c>
      <c r="I176" s="138"/>
      <c r="J176" s="139">
        <f>ROUND(I176*H176,2)</f>
        <v>0</v>
      </c>
      <c r="K176" s="135" t="s">
        <v>188</v>
      </c>
      <c r="L176" s="32"/>
      <c r="M176" s="140" t="s">
        <v>1</v>
      </c>
      <c r="N176" s="141" t="s">
        <v>37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189</v>
      </c>
      <c r="AT176" s="144" t="s">
        <v>184</v>
      </c>
      <c r="AU176" s="144" t="s">
        <v>82</v>
      </c>
      <c r="AY176" s="17" t="s">
        <v>181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80</v>
      </c>
      <c r="BK176" s="145">
        <f>ROUND(I176*H176,2)</f>
        <v>0</v>
      </c>
      <c r="BL176" s="17" t="s">
        <v>189</v>
      </c>
      <c r="BM176" s="144" t="s">
        <v>660</v>
      </c>
    </row>
    <row r="177" spans="2:65" s="11" customFormat="1" ht="22.9" customHeight="1">
      <c r="B177" s="120"/>
      <c r="D177" s="121" t="s">
        <v>71</v>
      </c>
      <c r="E177" s="130" t="s">
        <v>256</v>
      </c>
      <c r="F177" s="130" t="s">
        <v>257</v>
      </c>
      <c r="I177" s="123"/>
      <c r="J177" s="131">
        <f>BK177</f>
        <v>0</v>
      </c>
      <c r="L177" s="120"/>
      <c r="M177" s="125"/>
      <c r="P177" s="126">
        <f>P178</f>
        <v>0</v>
      </c>
      <c r="R177" s="126">
        <f>R178</f>
        <v>0</v>
      </c>
      <c r="T177" s="127">
        <f>T178</f>
        <v>0</v>
      </c>
      <c r="AR177" s="121" t="s">
        <v>80</v>
      </c>
      <c r="AT177" s="128" t="s">
        <v>71</v>
      </c>
      <c r="AU177" s="128" t="s">
        <v>80</v>
      </c>
      <c r="AY177" s="121" t="s">
        <v>181</v>
      </c>
      <c r="BK177" s="129">
        <f>BK178</f>
        <v>0</v>
      </c>
    </row>
    <row r="178" spans="2:65" s="1" customFormat="1" ht="21.75" customHeight="1">
      <c r="B178" s="132"/>
      <c r="C178" s="133" t="s">
        <v>265</v>
      </c>
      <c r="D178" s="133" t="s">
        <v>184</v>
      </c>
      <c r="E178" s="134" t="s">
        <v>258</v>
      </c>
      <c r="F178" s="135" t="s">
        <v>259</v>
      </c>
      <c r="G178" s="136" t="s">
        <v>236</v>
      </c>
      <c r="H178" s="137">
        <v>0.29199999999999998</v>
      </c>
      <c r="I178" s="138"/>
      <c r="J178" s="139">
        <f>ROUND(I178*H178,2)</f>
        <v>0</v>
      </c>
      <c r="K178" s="135" t="s">
        <v>188</v>
      </c>
      <c r="L178" s="32"/>
      <c r="M178" s="140" t="s">
        <v>1</v>
      </c>
      <c r="N178" s="141" t="s">
        <v>37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189</v>
      </c>
      <c r="AT178" s="144" t="s">
        <v>184</v>
      </c>
      <c r="AU178" s="144" t="s">
        <v>82</v>
      </c>
      <c r="AY178" s="17" t="s">
        <v>181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189</v>
      </c>
      <c r="BM178" s="144" t="s">
        <v>661</v>
      </c>
    </row>
    <row r="179" spans="2:65" s="11" customFormat="1" ht="25.9" customHeight="1">
      <c r="B179" s="120"/>
      <c r="D179" s="121" t="s">
        <v>71</v>
      </c>
      <c r="E179" s="122" t="s">
        <v>261</v>
      </c>
      <c r="F179" s="122" t="s">
        <v>262</v>
      </c>
      <c r="I179" s="123"/>
      <c r="J179" s="124">
        <f>BK179</f>
        <v>0</v>
      </c>
      <c r="L179" s="120"/>
      <c r="M179" s="125"/>
      <c r="P179" s="126">
        <f>P180+P189+P192+P194+P198+P209+P215+P220+P229+P244+P247</f>
        <v>0</v>
      </c>
      <c r="R179" s="126">
        <f>R180+R189+R192+R194+R198+R209+R215+R220+R229+R244+R247</f>
        <v>0.99255537000000005</v>
      </c>
      <c r="T179" s="127">
        <f>T180+T189+T192+T194+T198+T209+T215+T220+T229+T244+T247</f>
        <v>0.33397680000000002</v>
      </c>
      <c r="AR179" s="121" t="s">
        <v>82</v>
      </c>
      <c r="AT179" s="128" t="s">
        <v>71</v>
      </c>
      <c r="AU179" s="128" t="s">
        <v>72</v>
      </c>
      <c r="AY179" s="121" t="s">
        <v>181</v>
      </c>
      <c r="BK179" s="129">
        <f>BK180+BK189+BK192+BK194+BK198+BK209+BK215+BK220+BK229+BK244+BK247</f>
        <v>0</v>
      </c>
    </row>
    <row r="180" spans="2:65" s="11" customFormat="1" ht="22.9" customHeight="1">
      <c r="B180" s="120"/>
      <c r="D180" s="121" t="s">
        <v>71</v>
      </c>
      <c r="E180" s="130" t="s">
        <v>263</v>
      </c>
      <c r="F180" s="130" t="s">
        <v>264</v>
      </c>
      <c r="I180" s="123"/>
      <c r="J180" s="131">
        <f>BK180</f>
        <v>0</v>
      </c>
      <c r="L180" s="120"/>
      <c r="M180" s="125"/>
      <c r="P180" s="126">
        <f>SUM(P181:P188)</f>
        <v>0</v>
      </c>
      <c r="R180" s="126">
        <f>SUM(R181:R188)</f>
        <v>0.16217999999999999</v>
      </c>
      <c r="T180" s="127">
        <f>SUM(T181:T188)</f>
        <v>0</v>
      </c>
      <c r="AR180" s="121" t="s">
        <v>82</v>
      </c>
      <c r="AT180" s="128" t="s">
        <v>71</v>
      </c>
      <c r="AU180" s="128" t="s">
        <v>80</v>
      </c>
      <c r="AY180" s="121" t="s">
        <v>181</v>
      </c>
      <c r="BK180" s="129">
        <f>SUM(BK181:BK188)</f>
        <v>0</v>
      </c>
    </row>
    <row r="181" spans="2:65" s="1" customFormat="1" ht="24.2" customHeight="1">
      <c r="B181" s="132"/>
      <c r="C181" s="133" t="s">
        <v>271</v>
      </c>
      <c r="D181" s="133" t="s">
        <v>184</v>
      </c>
      <c r="E181" s="134" t="s">
        <v>266</v>
      </c>
      <c r="F181" s="135" t="s">
        <v>267</v>
      </c>
      <c r="G181" s="136" t="s">
        <v>187</v>
      </c>
      <c r="H181" s="137">
        <v>17</v>
      </c>
      <c r="I181" s="138"/>
      <c r="J181" s="139">
        <f>ROUND(I181*H181,2)</f>
        <v>0</v>
      </c>
      <c r="K181" s="135" t="s">
        <v>188</v>
      </c>
      <c r="L181" s="32"/>
      <c r="M181" s="140" t="s">
        <v>1</v>
      </c>
      <c r="N181" s="141" t="s">
        <v>37</v>
      </c>
      <c r="P181" s="142">
        <f>O181*H181</f>
        <v>0</v>
      </c>
      <c r="Q181" s="142">
        <v>2.9999999999999997E-4</v>
      </c>
      <c r="R181" s="142">
        <f>Q181*H181</f>
        <v>5.0999999999999995E-3</v>
      </c>
      <c r="S181" s="142">
        <v>0</v>
      </c>
      <c r="T181" s="143">
        <f>S181*H181</f>
        <v>0</v>
      </c>
      <c r="AR181" s="144" t="s">
        <v>127</v>
      </c>
      <c r="AT181" s="144" t="s">
        <v>184</v>
      </c>
      <c r="AU181" s="144" t="s">
        <v>82</v>
      </c>
      <c r="AY181" s="17" t="s">
        <v>181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80</v>
      </c>
      <c r="BK181" s="145">
        <f>ROUND(I181*H181,2)</f>
        <v>0</v>
      </c>
      <c r="BL181" s="17" t="s">
        <v>127</v>
      </c>
      <c r="BM181" s="144" t="s">
        <v>992</v>
      </c>
    </row>
    <row r="182" spans="2:65" s="1" customFormat="1" ht="24.2" customHeight="1">
      <c r="B182" s="132"/>
      <c r="C182" s="170" t="s">
        <v>278</v>
      </c>
      <c r="D182" s="170" t="s">
        <v>272</v>
      </c>
      <c r="E182" s="171" t="s">
        <v>273</v>
      </c>
      <c r="F182" s="172" t="s">
        <v>274</v>
      </c>
      <c r="G182" s="173" t="s">
        <v>187</v>
      </c>
      <c r="H182" s="174">
        <v>18.7</v>
      </c>
      <c r="I182" s="175"/>
      <c r="J182" s="176">
        <f>ROUND(I182*H182,2)</f>
        <v>0</v>
      </c>
      <c r="K182" s="172" t="s">
        <v>188</v>
      </c>
      <c r="L182" s="177"/>
      <c r="M182" s="178" t="s">
        <v>1</v>
      </c>
      <c r="N182" s="179" t="s">
        <v>37</v>
      </c>
      <c r="P182" s="142">
        <f>O182*H182</f>
        <v>0</v>
      </c>
      <c r="Q182" s="142">
        <v>4.1999999999999997E-3</v>
      </c>
      <c r="R182" s="142">
        <f>Q182*H182</f>
        <v>7.8539999999999999E-2</v>
      </c>
      <c r="S182" s="142">
        <v>0</v>
      </c>
      <c r="T182" s="143">
        <f>S182*H182</f>
        <v>0</v>
      </c>
      <c r="AR182" s="144" t="s">
        <v>275</v>
      </c>
      <c r="AT182" s="144" t="s">
        <v>272</v>
      </c>
      <c r="AU182" s="144" t="s">
        <v>82</v>
      </c>
      <c r="AY182" s="17" t="s">
        <v>181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80</v>
      </c>
      <c r="BK182" s="145">
        <f>ROUND(I182*H182,2)</f>
        <v>0</v>
      </c>
      <c r="BL182" s="17" t="s">
        <v>127</v>
      </c>
      <c r="BM182" s="144" t="s">
        <v>993</v>
      </c>
    </row>
    <row r="183" spans="2:65" s="12" customFormat="1">
      <c r="B183" s="146"/>
      <c r="D183" s="147" t="s">
        <v>191</v>
      </c>
      <c r="F183" s="149" t="s">
        <v>994</v>
      </c>
      <c r="H183" s="150">
        <v>18.7</v>
      </c>
      <c r="I183" s="151"/>
      <c r="L183" s="146"/>
      <c r="M183" s="152"/>
      <c r="T183" s="153"/>
      <c r="AT183" s="148" t="s">
        <v>191</v>
      </c>
      <c r="AU183" s="148" t="s">
        <v>82</v>
      </c>
      <c r="AV183" s="12" t="s">
        <v>82</v>
      </c>
      <c r="AW183" s="12" t="s">
        <v>3</v>
      </c>
      <c r="AX183" s="12" t="s">
        <v>80</v>
      </c>
      <c r="AY183" s="148" t="s">
        <v>181</v>
      </c>
    </row>
    <row r="184" spans="2:65" s="1" customFormat="1" ht="24.2" customHeight="1">
      <c r="B184" s="132"/>
      <c r="C184" s="133" t="s">
        <v>7</v>
      </c>
      <c r="D184" s="133" t="s">
        <v>184</v>
      </c>
      <c r="E184" s="134" t="s">
        <v>279</v>
      </c>
      <c r="F184" s="135" t="s">
        <v>280</v>
      </c>
      <c r="G184" s="136" t="s">
        <v>187</v>
      </c>
      <c r="H184" s="137">
        <v>17</v>
      </c>
      <c r="I184" s="138"/>
      <c r="J184" s="139">
        <f>ROUND(I184*H184,2)</f>
        <v>0</v>
      </c>
      <c r="K184" s="135" t="s">
        <v>188</v>
      </c>
      <c r="L184" s="32"/>
      <c r="M184" s="140" t="s">
        <v>1</v>
      </c>
      <c r="N184" s="141" t="s">
        <v>37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127</v>
      </c>
      <c r="AT184" s="144" t="s">
        <v>184</v>
      </c>
      <c r="AU184" s="144" t="s">
        <v>82</v>
      </c>
      <c r="AY184" s="17" t="s">
        <v>181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80</v>
      </c>
      <c r="BK184" s="145">
        <f>ROUND(I184*H184,2)</f>
        <v>0</v>
      </c>
      <c r="BL184" s="17" t="s">
        <v>127</v>
      </c>
      <c r="BM184" s="144" t="s">
        <v>995</v>
      </c>
    </row>
    <row r="185" spans="2:65" s="1" customFormat="1" ht="24.2" customHeight="1">
      <c r="B185" s="132"/>
      <c r="C185" s="170" t="s">
        <v>284</v>
      </c>
      <c r="D185" s="170" t="s">
        <v>272</v>
      </c>
      <c r="E185" s="171" t="s">
        <v>273</v>
      </c>
      <c r="F185" s="172" t="s">
        <v>274</v>
      </c>
      <c r="G185" s="173" t="s">
        <v>187</v>
      </c>
      <c r="H185" s="174">
        <v>18.7</v>
      </c>
      <c r="I185" s="175"/>
      <c r="J185" s="176">
        <f>ROUND(I185*H185,2)</f>
        <v>0</v>
      </c>
      <c r="K185" s="172" t="s">
        <v>188</v>
      </c>
      <c r="L185" s="177"/>
      <c r="M185" s="178" t="s">
        <v>1</v>
      </c>
      <c r="N185" s="179" t="s">
        <v>37</v>
      </c>
      <c r="P185" s="142">
        <f>O185*H185</f>
        <v>0</v>
      </c>
      <c r="Q185" s="142">
        <v>4.1999999999999997E-3</v>
      </c>
      <c r="R185" s="142">
        <f>Q185*H185</f>
        <v>7.8539999999999999E-2</v>
      </c>
      <c r="S185" s="142">
        <v>0</v>
      </c>
      <c r="T185" s="143">
        <f>S185*H185</f>
        <v>0</v>
      </c>
      <c r="AR185" s="144" t="s">
        <v>275</v>
      </c>
      <c r="AT185" s="144" t="s">
        <v>272</v>
      </c>
      <c r="AU185" s="144" t="s">
        <v>82</v>
      </c>
      <c r="AY185" s="17" t="s">
        <v>181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80</v>
      </c>
      <c r="BK185" s="145">
        <f>ROUND(I185*H185,2)</f>
        <v>0</v>
      </c>
      <c r="BL185" s="17" t="s">
        <v>127</v>
      </c>
      <c r="BM185" s="144" t="s">
        <v>996</v>
      </c>
    </row>
    <row r="186" spans="2:65" s="12" customFormat="1">
      <c r="B186" s="146"/>
      <c r="D186" s="147" t="s">
        <v>191</v>
      </c>
      <c r="F186" s="149" t="s">
        <v>994</v>
      </c>
      <c r="H186" s="150">
        <v>18.7</v>
      </c>
      <c r="I186" s="151"/>
      <c r="L186" s="146"/>
      <c r="M186" s="152"/>
      <c r="T186" s="153"/>
      <c r="AT186" s="148" t="s">
        <v>191</v>
      </c>
      <c r="AU186" s="148" t="s">
        <v>82</v>
      </c>
      <c r="AV186" s="12" t="s">
        <v>82</v>
      </c>
      <c r="AW186" s="12" t="s">
        <v>3</v>
      </c>
      <c r="AX186" s="12" t="s">
        <v>80</v>
      </c>
      <c r="AY186" s="148" t="s">
        <v>181</v>
      </c>
    </row>
    <row r="187" spans="2:65" s="1" customFormat="1" ht="24.2" customHeight="1">
      <c r="B187" s="132"/>
      <c r="C187" s="133" t="s">
        <v>288</v>
      </c>
      <c r="D187" s="133" t="s">
        <v>184</v>
      </c>
      <c r="E187" s="134" t="s">
        <v>285</v>
      </c>
      <c r="F187" s="135" t="s">
        <v>286</v>
      </c>
      <c r="G187" s="136" t="s">
        <v>236</v>
      </c>
      <c r="H187" s="137">
        <v>0.16200000000000001</v>
      </c>
      <c r="I187" s="138"/>
      <c r="J187" s="139">
        <f>ROUND(I187*H187,2)</f>
        <v>0</v>
      </c>
      <c r="K187" s="135" t="s">
        <v>188</v>
      </c>
      <c r="L187" s="32"/>
      <c r="M187" s="140" t="s">
        <v>1</v>
      </c>
      <c r="N187" s="141" t="s">
        <v>37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127</v>
      </c>
      <c r="AT187" s="144" t="s">
        <v>184</v>
      </c>
      <c r="AU187" s="144" t="s">
        <v>82</v>
      </c>
      <c r="AY187" s="17" t="s">
        <v>181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80</v>
      </c>
      <c r="BK187" s="145">
        <f>ROUND(I187*H187,2)</f>
        <v>0</v>
      </c>
      <c r="BL187" s="17" t="s">
        <v>127</v>
      </c>
      <c r="BM187" s="144" t="s">
        <v>997</v>
      </c>
    </row>
    <row r="188" spans="2:65" s="1" customFormat="1" ht="24.2" customHeight="1">
      <c r="B188" s="132"/>
      <c r="C188" s="133" t="s">
        <v>294</v>
      </c>
      <c r="D188" s="133" t="s">
        <v>184</v>
      </c>
      <c r="E188" s="134" t="s">
        <v>289</v>
      </c>
      <c r="F188" s="135" t="s">
        <v>290</v>
      </c>
      <c r="G188" s="136" t="s">
        <v>236</v>
      </c>
      <c r="H188" s="137">
        <v>0.16200000000000001</v>
      </c>
      <c r="I188" s="138"/>
      <c r="J188" s="139">
        <f>ROUND(I188*H188,2)</f>
        <v>0</v>
      </c>
      <c r="K188" s="135" t="s">
        <v>188</v>
      </c>
      <c r="L188" s="32"/>
      <c r="M188" s="140" t="s">
        <v>1</v>
      </c>
      <c r="N188" s="141" t="s">
        <v>37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127</v>
      </c>
      <c r="AT188" s="144" t="s">
        <v>184</v>
      </c>
      <c r="AU188" s="144" t="s">
        <v>82</v>
      </c>
      <c r="AY188" s="17" t="s">
        <v>181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80</v>
      </c>
      <c r="BK188" s="145">
        <f>ROUND(I188*H188,2)</f>
        <v>0</v>
      </c>
      <c r="BL188" s="17" t="s">
        <v>127</v>
      </c>
      <c r="BM188" s="144" t="s">
        <v>998</v>
      </c>
    </row>
    <row r="189" spans="2:65" s="11" customFormat="1" ht="22.9" customHeight="1">
      <c r="B189" s="120"/>
      <c r="D189" s="121" t="s">
        <v>71</v>
      </c>
      <c r="E189" s="130" t="s">
        <v>312</v>
      </c>
      <c r="F189" s="130" t="s">
        <v>313</v>
      </c>
      <c r="I189" s="123"/>
      <c r="J189" s="131">
        <f>BK189</f>
        <v>0</v>
      </c>
      <c r="L189" s="120"/>
      <c r="M189" s="125"/>
      <c r="P189" s="126">
        <f>SUM(P190:P191)</f>
        <v>0</v>
      </c>
      <c r="R189" s="126">
        <f>SUM(R190:R191)</f>
        <v>3.6339999999999997E-2</v>
      </c>
      <c r="T189" s="127">
        <f>SUM(T190:T191)</f>
        <v>0</v>
      </c>
      <c r="AR189" s="121" t="s">
        <v>82</v>
      </c>
      <c r="AT189" s="128" t="s">
        <v>71</v>
      </c>
      <c r="AU189" s="128" t="s">
        <v>80</v>
      </c>
      <c r="AY189" s="121" t="s">
        <v>181</v>
      </c>
      <c r="BK189" s="129">
        <f>SUM(BK190:BK191)</f>
        <v>0</v>
      </c>
    </row>
    <row r="190" spans="2:65" s="1" customFormat="1" ht="24.2" customHeight="1">
      <c r="B190" s="132"/>
      <c r="C190" s="133" t="s">
        <v>302</v>
      </c>
      <c r="D190" s="133" t="s">
        <v>184</v>
      </c>
      <c r="E190" s="134" t="s">
        <v>315</v>
      </c>
      <c r="F190" s="135" t="s">
        <v>316</v>
      </c>
      <c r="G190" s="136" t="s">
        <v>356</v>
      </c>
      <c r="H190" s="137">
        <v>1</v>
      </c>
      <c r="I190" s="138"/>
      <c r="J190" s="139">
        <f>ROUND(I190*H190,2)</f>
        <v>0</v>
      </c>
      <c r="K190" s="135" t="s">
        <v>1</v>
      </c>
      <c r="L190" s="32"/>
      <c r="M190" s="140" t="s">
        <v>1</v>
      </c>
      <c r="N190" s="141" t="s">
        <v>37</v>
      </c>
      <c r="P190" s="142">
        <f>O190*H190</f>
        <v>0</v>
      </c>
      <c r="Q190" s="142">
        <v>1.8169999999999999E-2</v>
      </c>
      <c r="R190" s="142">
        <f>Q190*H190</f>
        <v>1.8169999999999999E-2</v>
      </c>
      <c r="S190" s="142">
        <v>0</v>
      </c>
      <c r="T190" s="143">
        <f>S190*H190</f>
        <v>0</v>
      </c>
      <c r="AR190" s="144" t="s">
        <v>127</v>
      </c>
      <c r="AT190" s="144" t="s">
        <v>184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669</v>
      </c>
    </row>
    <row r="191" spans="2:65" s="1" customFormat="1" ht="16.5" customHeight="1">
      <c r="B191" s="132"/>
      <c r="C191" s="133" t="s">
        <v>308</v>
      </c>
      <c r="D191" s="133" t="s">
        <v>184</v>
      </c>
      <c r="E191" s="134" t="s">
        <v>319</v>
      </c>
      <c r="F191" s="135" t="s">
        <v>320</v>
      </c>
      <c r="G191" s="136" t="s">
        <v>356</v>
      </c>
      <c r="H191" s="137">
        <v>1</v>
      </c>
      <c r="I191" s="138"/>
      <c r="J191" s="139">
        <f>ROUND(I191*H191,2)</f>
        <v>0</v>
      </c>
      <c r="K191" s="135" t="s">
        <v>1</v>
      </c>
      <c r="L191" s="32"/>
      <c r="M191" s="140" t="s">
        <v>1</v>
      </c>
      <c r="N191" s="141" t="s">
        <v>37</v>
      </c>
      <c r="P191" s="142">
        <f>O191*H191</f>
        <v>0</v>
      </c>
      <c r="Q191" s="142">
        <v>1.8169999999999999E-2</v>
      </c>
      <c r="R191" s="142">
        <f>Q191*H191</f>
        <v>1.8169999999999999E-2</v>
      </c>
      <c r="S191" s="142">
        <v>0</v>
      </c>
      <c r="T191" s="143">
        <f>S191*H191</f>
        <v>0</v>
      </c>
      <c r="AR191" s="144" t="s">
        <v>127</v>
      </c>
      <c r="AT191" s="144" t="s">
        <v>184</v>
      </c>
      <c r="AU191" s="144" t="s">
        <v>82</v>
      </c>
      <c r="AY191" s="17" t="s">
        <v>181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80</v>
      </c>
      <c r="BK191" s="145">
        <f>ROUND(I191*H191,2)</f>
        <v>0</v>
      </c>
      <c r="BL191" s="17" t="s">
        <v>127</v>
      </c>
      <c r="BM191" s="144" t="s">
        <v>670</v>
      </c>
    </row>
    <row r="192" spans="2:65" s="11" customFormat="1" ht="22.9" customHeight="1">
      <c r="B192" s="120"/>
      <c r="D192" s="121" t="s">
        <v>71</v>
      </c>
      <c r="E192" s="130" t="s">
        <v>322</v>
      </c>
      <c r="F192" s="130" t="s">
        <v>323</v>
      </c>
      <c r="I192" s="123"/>
      <c r="J192" s="131">
        <f>BK192</f>
        <v>0</v>
      </c>
      <c r="L192" s="120"/>
      <c r="M192" s="125"/>
      <c r="P192" s="126">
        <f>P193</f>
        <v>0</v>
      </c>
      <c r="R192" s="126">
        <f>R193</f>
        <v>1.8169999999999999E-2</v>
      </c>
      <c r="T192" s="127">
        <f>T193</f>
        <v>0</v>
      </c>
      <c r="AR192" s="121" t="s">
        <v>82</v>
      </c>
      <c r="AT192" s="128" t="s">
        <v>71</v>
      </c>
      <c r="AU192" s="128" t="s">
        <v>80</v>
      </c>
      <c r="AY192" s="121" t="s">
        <v>181</v>
      </c>
      <c r="BK192" s="129">
        <f>BK193</f>
        <v>0</v>
      </c>
    </row>
    <row r="193" spans="2:65" s="1" customFormat="1" ht="37.9" customHeight="1">
      <c r="B193" s="132"/>
      <c r="C193" s="133" t="s">
        <v>314</v>
      </c>
      <c r="D193" s="133" t="s">
        <v>184</v>
      </c>
      <c r="E193" s="134" t="s">
        <v>325</v>
      </c>
      <c r="F193" s="135" t="s">
        <v>326</v>
      </c>
      <c r="G193" s="136" t="s">
        <v>297</v>
      </c>
      <c r="H193" s="137">
        <v>1</v>
      </c>
      <c r="I193" s="138"/>
      <c r="J193" s="139">
        <f>ROUND(I193*H193,2)</f>
        <v>0</v>
      </c>
      <c r="K193" s="135" t="s">
        <v>1</v>
      </c>
      <c r="L193" s="32"/>
      <c r="M193" s="140" t="s">
        <v>1</v>
      </c>
      <c r="N193" s="141" t="s">
        <v>37</v>
      </c>
      <c r="P193" s="142">
        <f>O193*H193</f>
        <v>0</v>
      </c>
      <c r="Q193" s="142">
        <v>1.8169999999999999E-2</v>
      </c>
      <c r="R193" s="142">
        <f>Q193*H193</f>
        <v>1.8169999999999999E-2</v>
      </c>
      <c r="S193" s="142">
        <v>0</v>
      </c>
      <c r="T193" s="143">
        <f>S193*H193</f>
        <v>0</v>
      </c>
      <c r="AR193" s="144" t="s">
        <v>127</v>
      </c>
      <c r="AT193" s="144" t="s">
        <v>184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671</v>
      </c>
    </row>
    <row r="194" spans="2:65" s="11" customFormat="1" ht="22.9" customHeight="1">
      <c r="B194" s="120"/>
      <c r="D194" s="121" t="s">
        <v>71</v>
      </c>
      <c r="E194" s="130" t="s">
        <v>328</v>
      </c>
      <c r="F194" s="130" t="s">
        <v>329</v>
      </c>
      <c r="I194" s="123"/>
      <c r="J194" s="131">
        <f>BK194</f>
        <v>0</v>
      </c>
      <c r="L194" s="120"/>
      <c r="M194" s="125"/>
      <c r="P194" s="126">
        <f>SUM(P195:P197)</f>
        <v>0</v>
      </c>
      <c r="R194" s="126">
        <f>SUM(R195:R197)</f>
        <v>0.12816</v>
      </c>
      <c r="T194" s="127">
        <f>SUM(T195:T197)</f>
        <v>0</v>
      </c>
      <c r="AR194" s="121" t="s">
        <v>82</v>
      </c>
      <c r="AT194" s="128" t="s">
        <v>71</v>
      </c>
      <c r="AU194" s="128" t="s">
        <v>80</v>
      </c>
      <c r="AY194" s="121" t="s">
        <v>181</v>
      </c>
      <c r="BK194" s="129">
        <f>SUM(BK195:BK197)</f>
        <v>0</v>
      </c>
    </row>
    <row r="195" spans="2:65" s="1" customFormat="1" ht="24.2" customHeight="1">
      <c r="B195" s="132"/>
      <c r="C195" s="133" t="s">
        <v>318</v>
      </c>
      <c r="D195" s="133" t="s">
        <v>184</v>
      </c>
      <c r="E195" s="134" t="s">
        <v>331</v>
      </c>
      <c r="F195" s="135" t="s">
        <v>332</v>
      </c>
      <c r="G195" s="136" t="s">
        <v>187</v>
      </c>
      <c r="H195" s="137">
        <v>17</v>
      </c>
      <c r="I195" s="138"/>
      <c r="J195" s="139">
        <f>ROUND(I195*H195,2)</f>
        <v>0</v>
      </c>
      <c r="K195" s="135" t="s">
        <v>1</v>
      </c>
      <c r="L195" s="32"/>
      <c r="M195" s="140" t="s">
        <v>1</v>
      </c>
      <c r="N195" s="141" t="s">
        <v>37</v>
      </c>
      <c r="P195" s="142">
        <f>O195*H195</f>
        <v>0</v>
      </c>
      <c r="Q195" s="142">
        <v>2.6700000000000001E-3</v>
      </c>
      <c r="R195" s="142">
        <f>Q195*H195</f>
        <v>4.539E-2</v>
      </c>
      <c r="S195" s="142">
        <v>0</v>
      </c>
      <c r="T195" s="143">
        <f>S195*H195</f>
        <v>0</v>
      </c>
      <c r="AR195" s="144" t="s">
        <v>127</v>
      </c>
      <c r="AT195" s="144" t="s">
        <v>184</v>
      </c>
      <c r="AU195" s="144" t="s">
        <v>82</v>
      </c>
      <c r="AY195" s="17" t="s">
        <v>181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80</v>
      </c>
      <c r="BK195" s="145">
        <f>ROUND(I195*H195,2)</f>
        <v>0</v>
      </c>
      <c r="BL195" s="17" t="s">
        <v>127</v>
      </c>
      <c r="BM195" s="144" t="s">
        <v>999</v>
      </c>
    </row>
    <row r="196" spans="2:65" s="1" customFormat="1" ht="24.2" customHeight="1">
      <c r="B196" s="132"/>
      <c r="C196" s="133" t="s">
        <v>324</v>
      </c>
      <c r="D196" s="133" t="s">
        <v>184</v>
      </c>
      <c r="E196" s="134" t="s">
        <v>335</v>
      </c>
      <c r="F196" s="135" t="s">
        <v>336</v>
      </c>
      <c r="G196" s="136" t="s">
        <v>187</v>
      </c>
      <c r="H196" s="137">
        <v>17</v>
      </c>
      <c r="I196" s="138"/>
      <c r="J196" s="139">
        <f>ROUND(I196*H196,2)</f>
        <v>0</v>
      </c>
      <c r="K196" s="135" t="s">
        <v>1</v>
      </c>
      <c r="L196" s="32"/>
      <c r="M196" s="140" t="s">
        <v>1</v>
      </c>
      <c r="N196" s="141" t="s">
        <v>37</v>
      </c>
      <c r="P196" s="142">
        <f>O196*H196</f>
        <v>0</v>
      </c>
      <c r="Q196" s="142">
        <v>2.6700000000000001E-3</v>
      </c>
      <c r="R196" s="142">
        <f>Q196*H196</f>
        <v>4.539E-2</v>
      </c>
      <c r="S196" s="142">
        <v>0</v>
      </c>
      <c r="T196" s="143">
        <f>S196*H196</f>
        <v>0</v>
      </c>
      <c r="AR196" s="144" t="s">
        <v>127</v>
      </c>
      <c r="AT196" s="144" t="s">
        <v>184</v>
      </c>
      <c r="AU196" s="144" t="s">
        <v>82</v>
      </c>
      <c r="AY196" s="17" t="s">
        <v>181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80</v>
      </c>
      <c r="BK196" s="145">
        <f>ROUND(I196*H196,2)</f>
        <v>0</v>
      </c>
      <c r="BL196" s="17" t="s">
        <v>127</v>
      </c>
      <c r="BM196" s="144" t="s">
        <v>1000</v>
      </c>
    </row>
    <row r="197" spans="2:65" s="1" customFormat="1" ht="24.2" customHeight="1">
      <c r="B197" s="132"/>
      <c r="C197" s="133" t="s">
        <v>330</v>
      </c>
      <c r="D197" s="133" t="s">
        <v>184</v>
      </c>
      <c r="E197" s="134" t="s">
        <v>338</v>
      </c>
      <c r="F197" s="135" t="s">
        <v>339</v>
      </c>
      <c r="G197" s="136" t="s">
        <v>187</v>
      </c>
      <c r="H197" s="137">
        <v>14</v>
      </c>
      <c r="I197" s="138"/>
      <c r="J197" s="139">
        <f>ROUND(I197*H197,2)</f>
        <v>0</v>
      </c>
      <c r="K197" s="135" t="s">
        <v>1</v>
      </c>
      <c r="L197" s="32"/>
      <c r="M197" s="140" t="s">
        <v>1</v>
      </c>
      <c r="N197" s="141" t="s">
        <v>37</v>
      </c>
      <c r="P197" s="142">
        <f>O197*H197</f>
        <v>0</v>
      </c>
      <c r="Q197" s="142">
        <v>2.6700000000000001E-3</v>
      </c>
      <c r="R197" s="142">
        <f>Q197*H197</f>
        <v>3.7380000000000004E-2</v>
      </c>
      <c r="S197" s="142">
        <v>0</v>
      </c>
      <c r="T197" s="143">
        <f>S197*H197</f>
        <v>0</v>
      </c>
      <c r="AR197" s="144" t="s">
        <v>127</v>
      </c>
      <c r="AT197" s="144" t="s">
        <v>184</v>
      </c>
      <c r="AU197" s="144" t="s">
        <v>82</v>
      </c>
      <c r="AY197" s="17" t="s">
        <v>181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80</v>
      </c>
      <c r="BK197" s="145">
        <f>ROUND(I197*H197,2)</f>
        <v>0</v>
      </c>
      <c r="BL197" s="17" t="s">
        <v>127</v>
      </c>
      <c r="BM197" s="144" t="s">
        <v>1001</v>
      </c>
    </row>
    <row r="198" spans="2:65" s="11" customFormat="1" ht="22.9" customHeight="1">
      <c r="B198" s="120"/>
      <c r="D198" s="121" t="s">
        <v>71</v>
      </c>
      <c r="E198" s="130" t="s">
        <v>341</v>
      </c>
      <c r="F198" s="130" t="s">
        <v>342</v>
      </c>
      <c r="I198" s="123"/>
      <c r="J198" s="131">
        <f>BK198</f>
        <v>0</v>
      </c>
      <c r="L198" s="120"/>
      <c r="M198" s="125"/>
      <c r="P198" s="126">
        <f>SUM(P199:P208)</f>
        <v>0</v>
      </c>
      <c r="R198" s="126">
        <f>SUM(R199:R208)</f>
        <v>0.52241400000000004</v>
      </c>
      <c r="T198" s="127">
        <f>SUM(T199:T208)</f>
        <v>0</v>
      </c>
      <c r="AR198" s="121" t="s">
        <v>82</v>
      </c>
      <c r="AT198" s="128" t="s">
        <v>71</v>
      </c>
      <c r="AU198" s="128" t="s">
        <v>80</v>
      </c>
      <c r="AY198" s="121" t="s">
        <v>181</v>
      </c>
      <c r="BK198" s="129">
        <f>SUM(BK199:BK208)</f>
        <v>0</v>
      </c>
    </row>
    <row r="199" spans="2:65" s="1" customFormat="1" ht="24.2" customHeight="1">
      <c r="B199" s="132"/>
      <c r="C199" s="133" t="s">
        <v>334</v>
      </c>
      <c r="D199" s="133" t="s">
        <v>184</v>
      </c>
      <c r="E199" s="134" t="s">
        <v>675</v>
      </c>
      <c r="F199" s="135" t="s">
        <v>676</v>
      </c>
      <c r="G199" s="136" t="s">
        <v>187</v>
      </c>
      <c r="H199" s="137">
        <v>17</v>
      </c>
      <c r="I199" s="138"/>
      <c r="J199" s="139">
        <f>ROUND(I199*H199,2)</f>
        <v>0</v>
      </c>
      <c r="K199" s="135" t="s">
        <v>188</v>
      </c>
      <c r="L199" s="32"/>
      <c r="M199" s="140" t="s">
        <v>1</v>
      </c>
      <c r="N199" s="141" t="s">
        <v>37</v>
      </c>
      <c r="P199" s="142">
        <f>O199*H199</f>
        <v>0</v>
      </c>
      <c r="Q199" s="142">
        <v>2.487E-2</v>
      </c>
      <c r="R199" s="142">
        <f>Q199*H199</f>
        <v>0.42279</v>
      </c>
      <c r="S199" s="142">
        <v>0</v>
      </c>
      <c r="T199" s="143">
        <f>S199*H199</f>
        <v>0</v>
      </c>
      <c r="AR199" s="144" t="s">
        <v>127</v>
      </c>
      <c r="AT199" s="144" t="s">
        <v>184</v>
      </c>
      <c r="AU199" s="144" t="s">
        <v>82</v>
      </c>
      <c r="AY199" s="17" t="s">
        <v>181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80</v>
      </c>
      <c r="BK199" s="145">
        <f>ROUND(I199*H199,2)</f>
        <v>0</v>
      </c>
      <c r="BL199" s="17" t="s">
        <v>127</v>
      </c>
      <c r="BM199" s="144" t="s">
        <v>1002</v>
      </c>
    </row>
    <row r="200" spans="2:65" s="1" customFormat="1" ht="24.2" customHeight="1">
      <c r="B200" s="132"/>
      <c r="C200" s="133" t="s">
        <v>275</v>
      </c>
      <c r="D200" s="133" t="s">
        <v>184</v>
      </c>
      <c r="E200" s="134" t="s">
        <v>363</v>
      </c>
      <c r="F200" s="135" t="s">
        <v>364</v>
      </c>
      <c r="G200" s="136" t="s">
        <v>240</v>
      </c>
      <c r="H200" s="137">
        <v>3.2</v>
      </c>
      <c r="I200" s="138"/>
      <c r="J200" s="139">
        <f>ROUND(I200*H200,2)</f>
        <v>0</v>
      </c>
      <c r="K200" s="135" t="s">
        <v>188</v>
      </c>
      <c r="L200" s="32"/>
      <c r="M200" s="140" t="s">
        <v>1</v>
      </c>
      <c r="N200" s="141" t="s">
        <v>37</v>
      </c>
      <c r="P200" s="142">
        <f>O200*H200</f>
        <v>0</v>
      </c>
      <c r="Q200" s="142">
        <v>1.9359999999999999E-2</v>
      </c>
      <c r="R200" s="142">
        <f>Q200*H200</f>
        <v>6.1952E-2</v>
      </c>
      <c r="S200" s="142">
        <v>0</v>
      </c>
      <c r="T200" s="143">
        <f>S200*H200</f>
        <v>0</v>
      </c>
      <c r="AR200" s="144" t="s">
        <v>127</v>
      </c>
      <c r="AT200" s="144" t="s">
        <v>184</v>
      </c>
      <c r="AU200" s="144" t="s">
        <v>82</v>
      </c>
      <c r="AY200" s="17" t="s">
        <v>181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80</v>
      </c>
      <c r="BK200" s="145">
        <f>ROUND(I200*H200,2)</f>
        <v>0</v>
      </c>
      <c r="BL200" s="17" t="s">
        <v>127</v>
      </c>
      <c r="BM200" s="144" t="s">
        <v>678</v>
      </c>
    </row>
    <row r="201" spans="2:65" s="14" customFormat="1">
      <c r="B201" s="164"/>
      <c r="D201" s="147" t="s">
        <v>191</v>
      </c>
      <c r="E201" s="165" t="s">
        <v>1</v>
      </c>
      <c r="F201" s="166" t="s">
        <v>366</v>
      </c>
      <c r="H201" s="165" t="s">
        <v>1</v>
      </c>
      <c r="I201" s="167"/>
      <c r="L201" s="164"/>
      <c r="M201" s="168"/>
      <c r="T201" s="169"/>
      <c r="AT201" s="165" t="s">
        <v>191</v>
      </c>
      <c r="AU201" s="165" t="s">
        <v>82</v>
      </c>
      <c r="AV201" s="14" t="s">
        <v>80</v>
      </c>
      <c r="AW201" s="14" t="s">
        <v>29</v>
      </c>
      <c r="AX201" s="14" t="s">
        <v>72</v>
      </c>
      <c r="AY201" s="165" t="s">
        <v>181</v>
      </c>
    </row>
    <row r="202" spans="2:65" s="12" customFormat="1">
      <c r="B202" s="146"/>
      <c r="D202" s="147" t="s">
        <v>191</v>
      </c>
      <c r="E202" s="148" t="s">
        <v>1</v>
      </c>
      <c r="F202" s="149" t="s">
        <v>367</v>
      </c>
      <c r="H202" s="150">
        <v>3.2</v>
      </c>
      <c r="I202" s="151"/>
      <c r="L202" s="146"/>
      <c r="M202" s="152"/>
      <c r="T202" s="153"/>
      <c r="AT202" s="148" t="s">
        <v>191</v>
      </c>
      <c r="AU202" s="148" t="s">
        <v>82</v>
      </c>
      <c r="AV202" s="12" t="s">
        <v>82</v>
      </c>
      <c r="AW202" s="12" t="s">
        <v>29</v>
      </c>
      <c r="AX202" s="12" t="s">
        <v>80</v>
      </c>
      <c r="AY202" s="148" t="s">
        <v>181</v>
      </c>
    </row>
    <row r="203" spans="2:65" s="1" customFormat="1" ht="21.75" customHeight="1">
      <c r="B203" s="132"/>
      <c r="C203" s="133" t="s">
        <v>343</v>
      </c>
      <c r="D203" s="133" t="s">
        <v>184</v>
      </c>
      <c r="E203" s="134" t="s">
        <v>369</v>
      </c>
      <c r="F203" s="135" t="s">
        <v>370</v>
      </c>
      <c r="G203" s="136" t="s">
        <v>240</v>
      </c>
      <c r="H203" s="137">
        <v>6.8</v>
      </c>
      <c r="I203" s="138"/>
      <c r="J203" s="139">
        <f>ROUND(I203*H203,2)</f>
        <v>0</v>
      </c>
      <c r="K203" s="135" t="s">
        <v>188</v>
      </c>
      <c r="L203" s="32"/>
      <c r="M203" s="140" t="s">
        <v>1</v>
      </c>
      <c r="N203" s="141" t="s">
        <v>37</v>
      </c>
      <c r="P203" s="142">
        <f>O203*H203</f>
        <v>0</v>
      </c>
      <c r="Q203" s="142">
        <v>5.5399999999999998E-3</v>
      </c>
      <c r="R203" s="142">
        <f>Q203*H203</f>
        <v>3.7671999999999997E-2</v>
      </c>
      <c r="S203" s="142">
        <v>0</v>
      </c>
      <c r="T203" s="143">
        <f>S203*H203</f>
        <v>0</v>
      </c>
      <c r="AR203" s="144" t="s">
        <v>127</v>
      </c>
      <c r="AT203" s="144" t="s">
        <v>184</v>
      </c>
      <c r="AU203" s="144" t="s">
        <v>82</v>
      </c>
      <c r="AY203" s="17" t="s">
        <v>181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80</v>
      </c>
      <c r="BK203" s="145">
        <f>ROUND(I203*H203,2)</f>
        <v>0</v>
      </c>
      <c r="BL203" s="17" t="s">
        <v>127</v>
      </c>
      <c r="BM203" s="144" t="s">
        <v>679</v>
      </c>
    </row>
    <row r="204" spans="2:65" s="14" customFormat="1">
      <c r="B204" s="164"/>
      <c r="D204" s="147" t="s">
        <v>191</v>
      </c>
      <c r="E204" s="165" t="s">
        <v>1</v>
      </c>
      <c r="F204" s="166" t="s">
        <v>680</v>
      </c>
      <c r="H204" s="165" t="s">
        <v>1</v>
      </c>
      <c r="I204" s="167"/>
      <c r="L204" s="164"/>
      <c r="M204" s="168"/>
      <c r="T204" s="169"/>
      <c r="AT204" s="165" t="s">
        <v>191</v>
      </c>
      <c r="AU204" s="165" t="s">
        <v>82</v>
      </c>
      <c r="AV204" s="14" t="s">
        <v>80</v>
      </c>
      <c r="AW204" s="14" t="s">
        <v>29</v>
      </c>
      <c r="AX204" s="14" t="s">
        <v>72</v>
      </c>
      <c r="AY204" s="165" t="s">
        <v>181</v>
      </c>
    </row>
    <row r="205" spans="2:65" s="12" customFormat="1">
      <c r="B205" s="146"/>
      <c r="D205" s="147" t="s">
        <v>191</v>
      </c>
      <c r="E205" s="148" t="s">
        <v>1</v>
      </c>
      <c r="F205" s="149" t="s">
        <v>681</v>
      </c>
      <c r="H205" s="150">
        <v>6.8</v>
      </c>
      <c r="I205" s="151"/>
      <c r="L205" s="146"/>
      <c r="M205" s="152"/>
      <c r="T205" s="153"/>
      <c r="AT205" s="148" t="s">
        <v>191</v>
      </c>
      <c r="AU205" s="148" t="s">
        <v>82</v>
      </c>
      <c r="AV205" s="12" t="s">
        <v>82</v>
      </c>
      <c r="AW205" s="12" t="s">
        <v>29</v>
      </c>
      <c r="AX205" s="12" t="s">
        <v>72</v>
      </c>
      <c r="AY205" s="148" t="s">
        <v>181</v>
      </c>
    </row>
    <row r="206" spans="2:65" s="13" customFormat="1">
      <c r="B206" s="154"/>
      <c r="D206" s="147" t="s">
        <v>191</v>
      </c>
      <c r="E206" s="155" t="s">
        <v>1</v>
      </c>
      <c r="F206" s="156" t="s">
        <v>193</v>
      </c>
      <c r="H206" s="157">
        <v>6.8</v>
      </c>
      <c r="I206" s="158"/>
      <c r="L206" s="154"/>
      <c r="M206" s="159"/>
      <c r="T206" s="160"/>
      <c r="AT206" s="155" t="s">
        <v>191</v>
      </c>
      <c r="AU206" s="155" t="s">
        <v>82</v>
      </c>
      <c r="AV206" s="13" t="s">
        <v>189</v>
      </c>
      <c r="AW206" s="13" t="s">
        <v>29</v>
      </c>
      <c r="AX206" s="13" t="s">
        <v>80</v>
      </c>
      <c r="AY206" s="155" t="s">
        <v>181</v>
      </c>
    </row>
    <row r="207" spans="2:65" s="1" customFormat="1" ht="24.2" customHeight="1">
      <c r="B207" s="132"/>
      <c r="C207" s="133" t="s">
        <v>348</v>
      </c>
      <c r="D207" s="133" t="s">
        <v>184</v>
      </c>
      <c r="E207" s="134" t="s">
        <v>375</v>
      </c>
      <c r="F207" s="135" t="s">
        <v>376</v>
      </c>
      <c r="G207" s="136" t="s">
        <v>236</v>
      </c>
      <c r="H207" s="137">
        <v>0.52200000000000002</v>
      </c>
      <c r="I207" s="138"/>
      <c r="J207" s="139">
        <f>ROUND(I207*H207,2)</f>
        <v>0</v>
      </c>
      <c r="K207" s="135" t="s">
        <v>188</v>
      </c>
      <c r="L207" s="32"/>
      <c r="M207" s="140" t="s">
        <v>1</v>
      </c>
      <c r="N207" s="141" t="s">
        <v>37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127</v>
      </c>
      <c r="AT207" s="144" t="s">
        <v>184</v>
      </c>
      <c r="AU207" s="144" t="s">
        <v>82</v>
      </c>
      <c r="AY207" s="17" t="s">
        <v>181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80</v>
      </c>
      <c r="BK207" s="145">
        <f>ROUND(I207*H207,2)</f>
        <v>0</v>
      </c>
      <c r="BL207" s="17" t="s">
        <v>127</v>
      </c>
      <c r="BM207" s="144" t="s">
        <v>682</v>
      </c>
    </row>
    <row r="208" spans="2:65" s="1" customFormat="1" ht="24.2" customHeight="1">
      <c r="B208" s="132"/>
      <c r="C208" s="133" t="s">
        <v>353</v>
      </c>
      <c r="D208" s="133" t="s">
        <v>184</v>
      </c>
      <c r="E208" s="134" t="s">
        <v>379</v>
      </c>
      <c r="F208" s="135" t="s">
        <v>380</v>
      </c>
      <c r="G208" s="136" t="s">
        <v>236</v>
      </c>
      <c r="H208" s="137">
        <v>0.52200000000000002</v>
      </c>
      <c r="I208" s="138"/>
      <c r="J208" s="139">
        <f>ROUND(I208*H208,2)</f>
        <v>0</v>
      </c>
      <c r="K208" s="135" t="s">
        <v>188</v>
      </c>
      <c r="L208" s="32"/>
      <c r="M208" s="140" t="s">
        <v>1</v>
      </c>
      <c r="N208" s="141" t="s">
        <v>37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127</v>
      </c>
      <c r="AT208" s="144" t="s">
        <v>184</v>
      </c>
      <c r="AU208" s="144" t="s">
        <v>82</v>
      </c>
      <c r="AY208" s="17" t="s">
        <v>181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80</v>
      </c>
      <c r="BK208" s="145">
        <f>ROUND(I208*H208,2)</f>
        <v>0</v>
      </c>
      <c r="BL208" s="17" t="s">
        <v>127</v>
      </c>
      <c r="BM208" s="144" t="s">
        <v>683</v>
      </c>
    </row>
    <row r="209" spans="2:65" s="11" customFormat="1" ht="22.9" customHeight="1">
      <c r="B209" s="120"/>
      <c r="D209" s="121" t="s">
        <v>71</v>
      </c>
      <c r="E209" s="130" t="s">
        <v>382</v>
      </c>
      <c r="F209" s="130" t="s">
        <v>383</v>
      </c>
      <c r="I209" s="123"/>
      <c r="J209" s="131">
        <f>BK209</f>
        <v>0</v>
      </c>
      <c r="L209" s="120"/>
      <c r="M209" s="125"/>
      <c r="P209" s="126">
        <f>SUM(P210:P214)</f>
        <v>0</v>
      </c>
      <c r="R209" s="126">
        <f>SUM(R210:R214)</f>
        <v>4.3159999999999997E-2</v>
      </c>
      <c r="T209" s="127">
        <f>SUM(T210:T214)</f>
        <v>1.1679999999999999E-2</v>
      </c>
      <c r="AR209" s="121" t="s">
        <v>82</v>
      </c>
      <c r="AT209" s="128" t="s">
        <v>71</v>
      </c>
      <c r="AU209" s="128" t="s">
        <v>80</v>
      </c>
      <c r="AY209" s="121" t="s">
        <v>181</v>
      </c>
      <c r="BK209" s="129">
        <f>SUM(BK210:BK214)</f>
        <v>0</v>
      </c>
    </row>
    <row r="210" spans="2:65" s="1" customFormat="1" ht="37.9" customHeight="1">
      <c r="B210" s="132"/>
      <c r="C210" s="133" t="s">
        <v>358</v>
      </c>
      <c r="D210" s="133" t="s">
        <v>184</v>
      </c>
      <c r="E210" s="134" t="s">
        <v>385</v>
      </c>
      <c r="F210" s="135" t="s">
        <v>386</v>
      </c>
      <c r="G210" s="136" t="s">
        <v>187</v>
      </c>
      <c r="H210" s="137">
        <v>2</v>
      </c>
      <c r="I210" s="138"/>
      <c r="J210" s="139">
        <f>ROUND(I210*H210,2)</f>
        <v>0</v>
      </c>
      <c r="K210" s="135" t="s">
        <v>188</v>
      </c>
      <c r="L210" s="32"/>
      <c r="M210" s="140" t="s">
        <v>1</v>
      </c>
      <c r="N210" s="141" t="s">
        <v>37</v>
      </c>
      <c r="P210" s="142">
        <f>O210*H210</f>
        <v>0</v>
      </c>
      <c r="Q210" s="142">
        <v>0</v>
      </c>
      <c r="R210" s="142">
        <f>Q210*H210</f>
        <v>0</v>
      </c>
      <c r="S210" s="142">
        <v>5.8399999999999997E-3</v>
      </c>
      <c r="T210" s="143">
        <f>S210*H210</f>
        <v>1.1679999999999999E-2</v>
      </c>
      <c r="AR210" s="144" t="s">
        <v>127</v>
      </c>
      <c r="AT210" s="144" t="s">
        <v>184</v>
      </c>
      <c r="AU210" s="144" t="s">
        <v>82</v>
      </c>
      <c r="AY210" s="17" t="s">
        <v>181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80</v>
      </c>
      <c r="BK210" s="145">
        <f>ROUND(I210*H210,2)</f>
        <v>0</v>
      </c>
      <c r="BL210" s="17" t="s">
        <v>127</v>
      </c>
      <c r="BM210" s="144" t="s">
        <v>684</v>
      </c>
    </row>
    <row r="211" spans="2:65" s="1" customFormat="1" ht="33" customHeight="1">
      <c r="B211" s="132"/>
      <c r="C211" s="133" t="s">
        <v>362</v>
      </c>
      <c r="D211" s="133" t="s">
        <v>184</v>
      </c>
      <c r="E211" s="134" t="s">
        <v>389</v>
      </c>
      <c r="F211" s="135" t="s">
        <v>390</v>
      </c>
      <c r="G211" s="136" t="s">
        <v>187</v>
      </c>
      <c r="H211" s="137">
        <v>4</v>
      </c>
      <c r="I211" s="138"/>
      <c r="J211" s="139">
        <f>ROUND(I211*H211,2)</f>
        <v>0</v>
      </c>
      <c r="K211" s="135" t="s">
        <v>188</v>
      </c>
      <c r="L211" s="32"/>
      <c r="M211" s="140" t="s">
        <v>1</v>
      </c>
      <c r="N211" s="141" t="s">
        <v>37</v>
      </c>
      <c r="P211" s="142">
        <f>O211*H211</f>
        <v>0</v>
      </c>
      <c r="Q211" s="142">
        <v>1.0789999999999999E-2</v>
      </c>
      <c r="R211" s="142">
        <f>Q211*H211</f>
        <v>4.3159999999999997E-2</v>
      </c>
      <c r="S211" s="142">
        <v>0</v>
      </c>
      <c r="T211" s="143">
        <f>S211*H211</f>
        <v>0</v>
      </c>
      <c r="AR211" s="144" t="s">
        <v>127</v>
      </c>
      <c r="AT211" s="144" t="s">
        <v>184</v>
      </c>
      <c r="AU211" s="144" t="s">
        <v>82</v>
      </c>
      <c r="AY211" s="17" t="s">
        <v>181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80</v>
      </c>
      <c r="BK211" s="145">
        <f>ROUND(I211*H211,2)</f>
        <v>0</v>
      </c>
      <c r="BL211" s="17" t="s">
        <v>127</v>
      </c>
      <c r="BM211" s="144" t="s">
        <v>685</v>
      </c>
    </row>
    <row r="212" spans="2:65" s="12" customFormat="1">
      <c r="B212" s="146"/>
      <c r="D212" s="147" t="s">
        <v>191</v>
      </c>
      <c r="E212" s="148" t="s">
        <v>1</v>
      </c>
      <c r="F212" s="149" t="s">
        <v>686</v>
      </c>
      <c r="H212" s="150">
        <v>4</v>
      </c>
      <c r="I212" s="151"/>
      <c r="L212" s="146"/>
      <c r="M212" s="152"/>
      <c r="T212" s="153"/>
      <c r="AT212" s="148" t="s">
        <v>191</v>
      </c>
      <c r="AU212" s="148" t="s">
        <v>82</v>
      </c>
      <c r="AV212" s="12" t="s">
        <v>82</v>
      </c>
      <c r="AW212" s="12" t="s">
        <v>29</v>
      </c>
      <c r="AX212" s="12" t="s">
        <v>80</v>
      </c>
      <c r="AY212" s="148" t="s">
        <v>181</v>
      </c>
    </row>
    <row r="213" spans="2:65" s="1" customFormat="1" ht="24.2" customHeight="1">
      <c r="B213" s="132"/>
      <c r="C213" s="133" t="s">
        <v>368</v>
      </c>
      <c r="D213" s="133" t="s">
        <v>184</v>
      </c>
      <c r="E213" s="134" t="s">
        <v>393</v>
      </c>
      <c r="F213" s="135" t="s">
        <v>394</v>
      </c>
      <c r="G213" s="136" t="s">
        <v>236</v>
      </c>
      <c r="H213" s="137">
        <v>4.2999999999999997E-2</v>
      </c>
      <c r="I213" s="138"/>
      <c r="J213" s="139">
        <f>ROUND(I213*H213,2)</f>
        <v>0</v>
      </c>
      <c r="K213" s="135" t="s">
        <v>188</v>
      </c>
      <c r="L213" s="32"/>
      <c r="M213" s="140" t="s">
        <v>1</v>
      </c>
      <c r="N213" s="141" t="s">
        <v>37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127</v>
      </c>
      <c r="AT213" s="144" t="s">
        <v>184</v>
      </c>
      <c r="AU213" s="144" t="s">
        <v>82</v>
      </c>
      <c r="AY213" s="17" t="s">
        <v>181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127</v>
      </c>
      <c r="BM213" s="144" t="s">
        <v>687</v>
      </c>
    </row>
    <row r="214" spans="2:65" s="1" customFormat="1" ht="24.2" customHeight="1">
      <c r="B214" s="132"/>
      <c r="C214" s="133" t="s">
        <v>374</v>
      </c>
      <c r="D214" s="133" t="s">
        <v>184</v>
      </c>
      <c r="E214" s="134" t="s">
        <v>397</v>
      </c>
      <c r="F214" s="135" t="s">
        <v>398</v>
      </c>
      <c r="G214" s="136" t="s">
        <v>236</v>
      </c>
      <c r="H214" s="137">
        <v>4.2999999999999997E-2</v>
      </c>
      <c r="I214" s="138"/>
      <c r="J214" s="139">
        <f>ROUND(I214*H214,2)</f>
        <v>0</v>
      </c>
      <c r="K214" s="135" t="s">
        <v>188</v>
      </c>
      <c r="L214" s="32"/>
      <c r="M214" s="140" t="s">
        <v>1</v>
      </c>
      <c r="N214" s="141" t="s">
        <v>37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127</v>
      </c>
      <c r="AT214" s="144" t="s">
        <v>184</v>
      </c>
      <c r="AU214" s="144" t="s">
        <v>82</v>
      </c>
      <c r="AY214" s="17" t="s">
        <v>181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80</v>
      </c>
      <c r="BK214" s="145">
        <f>ROUND(I214*H214,2)</f>
        <v>0</v>
      </c>
      <c r="BL214" s="17" t="s">
        <v>127</v>
      </c>
      <c r="BM214" s="144" t="s">
        <v>688</v>
      </c>
    </row>
    <row r="215" spans="2:65" s="11" customFormat="1" ht="22.9" customHeight="1">
      <c r="B215" s="120"/>
      <c r="D215" s="121" t="s">
        <v>71</v>
      </c>
      <c r="E215" s="130" t="s">
        <v>400</v>
      </c>
      <c r="F215" s="130" t="s">
        <v>401</v>
      </c>
      <c r="I215" s="123"/>
      <c r="J215" s="131">
        <f>BK215</f>
        <v>0</v>
      </c>
      <c r="L215" s="120"/>
      <c r="M215" s="125"/>
      <c r="P215" s="126">
        <f>SUM(P216:P219)</f>
        <v>0</v>
      </c>
      <c r="R215" s="126">
        <f>SUM(R216:R219)</f>
        <v>3.3235000000000005E-3</v>
      </c>
      <c r="T215" s="127">
        <f>SUM(T216:T219)</f>
        <v>0</v>
      </c>
      <c r="AR215" s="121" t="s">
        <v>82</v>
      </c>
      <c r="AT215" s="128" t="s">
        <v>71</v>
      </c>
      <c r="AU215" s="128" t="s">
        <v>80</v>
      </c>
      <c r="AY215" s="121" t="s">
        <v>181</v>
      </c>
      <c r="BK215" s="129">
        <f>SUM(BK216:BK219)</f>
        <v>0</v>
      </c>
    </row>
    <row r="216" spans="2:65" s="1" customFormat="1" ht="33" customHeight="1">
      <c r="B216" s="132"/>
      <c r="C216" s="133" t="s">
        <v>378</v>
      </c>
      <c r="D216" s="133" t="s">
        <v>184</v>
      </c>
      <c r="E216" s="134" t="s">
        <v>407</v>
      </c>
      <c r="F216" s="135" t="s">
        <v>408</v>
      </c>
      <c r="G216" s="136" t="s">
        <v>187</v>
      </c>
      <c r="H216" s="137">
        <v>17</v>
      </c>
      <c r="I216" s="138"/>
      <c r="J216" s="139">
        <f>ROUND(I216*H216,2)</f>
        <v>0</v>
      </c>
      <c r="K216" s="135" t="s">
        <v>188</v>
      </c>
      <c r="L216" s="32"/>
      <c r="M216" s="140" t="s">
        <v>1</v>
      </c>
      <c r="N216" s="141" t="s">
        <v>37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127</v>
      </c>
      <c r="AT216" s="144" t="s">
        <v>184</v>
      </c>
      <c r="AU216" s="144" t="s">
        <v>82</v>
      </c>
      <c r="AY216" s="17" t="s">
        <v>181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80</v>
      </c>
      <c r="BK216" s="145">
        <f>ROUND(I216*H216,2)</f>
        <v>0</v>
      </c>
      <c r="BL216" s="17" t="s">
        <v>127</v>
      </c>
      <c r="BM216" s="144" t="s">
        <v>1003</v>
      </c>
    </row>
    <row r="217" spans="2:65" s="1" customFormat="1" ht="24.2" customHeight="1">
      <c r="B217" s="132"/>
      <c r="C217" s="170" t="s">
        <v>384</v>
      </c>
      <c r="D217" s="170" t="s">
        <v>272</v>
      </c>
      <c r="E217" s="171" t="s">
        <v>411</v>
      </c>
      <c r="F217" s="172" t="s">
        <v>412</v>
      </c>
      <c r="G217" s="173" t="s">
        <v>187</v>
      </c>
      <c r="H217" s="174">
        <v>19.55</v>
      </c>
      <c r="I217" s="175"/>
      <c r="J217" s="176">
        <f>ROUND(I217*H217,2)</f>
        <v>0</v>
      </c>
      <c r="K217" s="172" t="s">
        <v>188</v>
      </c>
      <c r="L217" s="177"/>
      <c r="M217" s="178" t="s">
        <v>1</v>
      </c>
      <c r="N217" s="179" t="s">
        <v>37</v>
      </c>
      <c r="P217" s="142">
        <f>O217*H217</f>
        <v>0</v>
      </c>
      <c r="Q217" s="142">
        <v>1.7000000000000001E-4</v>
      </c>
      <c r="R217" s="142">
        <f>Q217*H217</f>
        <v>3.3235000000000005E-3</v>
      </c>
      <c r="S217" s="142">
        <v>0</v>
      </c>
      <c r="T217" s="143">
        <f>S217*H217</f>
        <v>0</v>
      </c>
      <c r="AR217" s="144" t="s">
        <v>275</v>
      </c>
      <c r="AT217" s="144" t="s">
        <v>272</v>
      </c>
      <c r="AU217" s="144" t="s">
        <v>82</v>
      </c>
      <c r="AY217" s="17" t="s">
        <v>181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80</v>
      </c>
      <c r="BK217" s="145">
        <f>ROUND(I217*H217,2)</f>
        <v>0</v>
      </c>
      <c r="BL217" s="17" t="s">
        <v>127</v>
      </c>
      <c r="BM217" s="144" t="s">
        <v>1004</v>
      </c>
    </row>
    <row r="218" spans="2:65" s="1" customFormat="1" ht="24.2" customHeight="1">
      <c r="B218" s="132"/>
      <c r="C218" s="133" t="s">
        <v>388</v>
      </c>
      <c r="D218" s="133" t="s">
        <v>184</v>
      </c>
      <c r="E218" s="134" t="s">
        <v>415</v>
      </c>
      <c r="F218" s="135" t="s">
        <v>416</v>
      </c>
      <c r="G218" s="136" t="s">
        <v>236</v>
      </c>
      <c r="H218" s="137">
        <v>3.0000000000000001E-3</v>
      </c>
      <c r="I218" s="138"/>
      <c r="J218" s="139">
        <f>ROUND(I218*H218,2)</f>
        <v>0</v>
      </c>
      <c r="K218" s="135" t="s">
        <v>188</v>
      </c>
      <c r="L218" s="32"/>
      <c r="M218" s="140" t="s">
        <v>1</v>
      </c>
      <c r="N218" s="141" t="s">
        <v>37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127</v>
      </c>
      <c r="AT218" s="144" t="s">
        <v>184</v>
      </c>
      <c r="AU218" s="144" t="s">
        <v>82</v>
      </c>
      <c r="AY218" s="17" t="s">
        <v>181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80</v>
      </c>
      <c r="BK218" s="145">
        <f>ROUND(I218*H218,2)</f>
        <v>0</v>
      </c>
      <c r="BL218" s="17" t="s">
        <v>127</v>
      </c>
      <c r="BM218" s="144" t="s">
        <v>1005</v>
      </c>
    </row>
    <row r="219" spans="2:65" s="1" customFormat="1" ht="24.2" customHeight="1">
      <c r="B219" s="132"/>
      <c r="C219" s="133" t="s">
        <v>392</v>
      </c>
      <c r="D219" s="133" t="s">
        <v>184</v>
      </c>
      <c r="E219" s="134" t="s">
        <v>419</v>
      </c>
      <c r="F219" s="135" t="s">
        <v>420</v>
      </c>
      <c r="G219" s="136" t="s">
        <v>236</v>
      </c>
      <c r="H219" s="137">
        <v>3.0000000000000001E-3</v>
      </c>
      <c r="I219" s="138"/>
      <c r="J219" s="139">
        <f>ROUND(I219*H219,2)</f>
        <v>0</v>
      </c>
      <c r="K219" s="135" t="s">
        <v>188</v>
      </c>
      <c r="L219" s="32"/>
      <c r="M219" s="140" t="s">
        <v>1</v>
      </c>
      <c r="N219" s="141" t="s">
        <v>37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127</v>
      </c>
      <c r="AT219" s="144" t="s">
        <v>184</v>
      </c>
      <c r="AU219" s="144" t="s">
        <v>82</v>
      </c>
      <c r="AY219" s="17" t="s">
        <v>181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80</v>
      </c>
      <c r="BK219" s="145">
        <f>ROUND(I219*H219,2)</f>
        <v>0</v>
      </c>
      <c r="BL219" s="17" t="s">
        <v>127</v>
      </c>
      <c r="BM219" s="144" t="s">
        <v>1006</v>
      </c>
    </row>
    <row r="220" spans="2:65" s="11" customFormat="1" ht="22.9" customHeight="1">
      <c r="B220" s="120"/>
      <c r="D220" s="121" t="s">
        <v>71</v>
      </c>
      <c r="E220" s="130" t="s">
        <v>422</v>
      </c>
      <c r="F220" s="130" t="s">
        <v>423</v>
      </c>
      <c r="I220" s="123"/>
      <c r="J220" s="131">
        <f>BK220</f>
        <v>0</v>
      </c>
      <c r="L220" s="120"/>
      <c r="M220" s="125"/>
      <c r="P220" s="126">
        <f>SUM(P221:P228)</f>
        <v>0</v>
      </c>
      <c r="R220" s="126">
        <f>SUM(R221:R228)</f>
        <v>0</v>
      </c>
      <c r="T220" s="127">
        <f>SUM(T221:T228)</f>
        <v>0.273032</v>
      </c>
      <c r="AR220" s="121" t="s">
        <v>82</v>
      </c>
      <c r="AT220" s="128" t="s">
        <v>71</v>
      </c>
      <c r="AU220" s="128" t="s">
        <v>80</v>
      </c>
      <c r="AY220" s="121" t="s">
        <v>181</v>
      </c>
      <c r="BK220" s="129">
        <f>SUM(BK221:BK228)</f>
        <v>0</v>
      </c>
    </row>
    <row r="221" spans="2:65" s="1" customFormat="1" ht="21.75" customHeight="1">
      <c r="B221" s="132"/>
      <c r="C221" s="133" t="s">
        <v>396</v>
      </c>
      <c r="D221" s="133" t="s">
        <v>184</v>
      </c>
      <c r="E221" s="134" t="s">
        <v>693</v>
      </c>
      <c r="F221" s="135" t="s">
        <v>694</v>
      </c>
      <c r="G221" s="136" t="s">
        <v>187</v>
      </c>
      <c r="H221" s="137">
        <v>3.4</v>
      </c>
      <c r="I221" s="138"/>
      <c r="J221" s="139">
        <f>ROUND(I221*H221,2)</f>
        <v>0</v>
      </c>
      <c r="K221" s="135" t="s">
        <v>188</v>
      </c>
      <c r="L221" s="32"/>
      <c r="M221" s="140" t="s">
        <v>1</v>
      </c>
      <c r="N221" s="141" t="s">
        <v>37</v>
      </c>
      <c r="P221" s="142">
        <f>O221*H221</f>
        <v>0</v>
      </c>
      <c r="Q221" s="142">
        <v>0</v>
      </c>
      <c r="R221" s="142">
        <f>Q221*H221</f>
        <v>0</v>
      </c>
      <c r="S221" s="142">
        <v>1.098E-2</v>
      </c>
      <c r="T221" s="143">
        <f>S221*H221</f>
        <v>3.7331999999999997E-2</v>
      </c>
      <c r="AR221" s="144" t="s">
        <v>127</v>
      </c>
      <c r="AT221" s="144" t="s">
        <v>184</v>
      </c>
      <c r="AU221" s="144" t="s">
        <v>82</v>
      </c>
      <c r="AY221" s="17" t="s">
        <v>181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80</v>
      </c>
      <c r="BK221" s="145">
        <f>ROUND(I221*H221,2)</f>
        <v>0</v>
      </c>
      <c r="BL221" s="17" t="s">
        <v>127</v>
      </c>
      <c r="BM221" s="144" t="s">
        <v>695</v>
      </c>
    </row>
    <row r="222" spans="2:65" s="14" customFormat="1">
      <c r="B222" s="164"/>
      <c r="D222" s="147" t="s">
        <v>191</v>
      </c>
      <c r="E222" s="165" t="s">
        <v>1</v>
      </c>
      <c r="F222" s="166" t="s">
        <v>680</v>
      </c>
      <c r="H222" s="165" t="s">
        <v>1</v>
      </c>
      <c r="I222" s="167"/>
      <c r="L222" s="164"/>
      <c r="M222" s="168"/>
      <c r="T222" s="169"/>
      <c r="AT222" s="165" t="s">
        <v>191</v>
      </c>
      <c r="AU222" s="165" t="s">
        <v>82</v>
      </c>
      <c r="AV222" s="14" t="s">
        <v>80</v>
      </c>
      <c r="AW222" s="14" t="s">
        <v>29</v>
      </c>
      <c r="AX222" s="14" t="s">
        <v>72</v>
      </c>
      <c r="AY222" s="165" t="s">
        <v>181</v>
      </c>
    </row>
    <row r="223" spans="2:65" s="12" customFormat="1">
      <c r="B223" s="146"/>
      <c r="D223" s="147" t="s">
        <v>191</v>
      </c>
      <c r="E223" s="148" t="s">
        <v>1</v>
      </c>
      <c r="F223" s="149" t="s">
        <v>696</v>
      </c>
      <c r="H223" s="150">
        <v>3.4</v>
      </c>
      <c r="I223" s="151"/>
      <c r="L223" s="146"/>
      <c r="M223" s="152"/>
      <c r="T223" s="153"/>
      <c r="AT223" s="148" t="s">
        <v>191</v>
      </c>
      <c r="AU223" s="148" t="s">
        <v>82</v>
      </c>
      <c r="AV223" s="12" t="s">
        <v>82</v>
      </c>
      <c r="AW223" s="12" t="s">
        <v>29</v>
      </c>
      <c r="AX223" s="12" t="s">
        <v>72</v>
      </c>
      <c r="AY223" s="148" t="s">
        <v>181</v>
      </c>
    </row>
    <row r="224" spans="2:65" s="13" customFormat="1">
      <c r="B224" s="154"/>
      <c r="D224" s="147" t="s">
        <v>191</v>
      </c>
      <c r="E224" s="155" t="s">
        <v>1</v>
      </c>
      <c r="F224" s="156" t="s">
        <v>193</v>
      </c>
      <c r="H224" s="157">
        <v>3.4</v>
      </c>
      <c r="I224" s="158"/>
      <c r="L224" s="154"/>
      <c r="M224" s="159"/>
      <c r="T224" s="160"/>
      <c r="AT224" s="155" t="s">
        <v>191</v>
      </c>
      <c r="AU224" s="155" t="s">
        <v>82</v>
      </c>
      <c r="AV224" s="13" t="s">
        <v>189</v>
      </c>
      <c r="AW224" s="13" t="s">
        <v>29</v>
      </c>
      <c r="AX224" s="13" t="s">
        <v>80</v>
      </c>
      <c r="AY224" s="155" t="s">
        <v>181</v>
      </c>
    </row>
    <row r="225" spans="2:65" s="1" customFormat="1" ht="24.2" customHeight="1">
      <c r="B225" s="132"/>
      <c r="C225" s="133" t="s">
        <v>402</v>
      </c>
      <c r="D225" s="133" t="s">
        <v>184</v>
      </c>
      <c r="E225" s="134" t="s">
        <v>697</v>
      </c>
      <c r="F225" s="135" t="s">
        <v>698</v>
      </c>
      <c r="G225" s="136" t="s">
        <v>187</v>
      </c>
      <c r="H225" s="137">
        <v>3.4</v>
      </c>
      <c r="I225" s="138"/>
      <c r="J225" s="139">
        <f>ROUND(I225*H225,2)</f>
        <v>0</v>
      </c>
      <c r="K225" s="135" t="s">
        <v>188</v>
      </c>
      <c r="L225" s="32"/>
      <c r="M225" s="140" t="s">
        <v>1</v>
      </c>
      <c r="N225" s="141" t="s">
        <v>37</v>
      </c>
      <c r="P225" s="142">
        <f>O225*H225</f>
        <v>0</v>
      </c>
      <c r="Q225" s="142">
        <v>0</v>
      </c>
      <c r="R225" s="142">
        <f>Q225*H225</f>
        <v>0</v>
      </c>
      <c r="S225" s="142">
        <v>8.0000000000000002E-3</v>
      </c>
      <c r="T225" s="143">
        <f>S225*H225</f>
        <v>2.7199999999999998E-2</v>
      </c>
      <c r="AR225" s="144" t="s">
        <v>127</v>
      </c>
      <c r="AT225" s="144" t="s">
        <v>184</v>
      </c>
      <c r="AU225" s="144" t="s">
        <v>82</v>
      </c>
      <c r="AY225" s="17" t="s">
        <v>181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80</v>
      </c>
      <c r="BK225" s="145">
        <f>ROUND(I225*H225,2)</f>
        <v>0</v>
      </c>
      <c r="BL225" s="17" t="s">
        <v>127</v>
      </c>
      <c r="BM225" s="144" t="s">
        <v>699</v>
      </c>
    </row>
    <row r="226" spans="2:65" s="1" customFormat="1" ht="24.2" customHeight="1">
      <c r="B226" s="132"/>
      <c r="C226" s="133" t="s">
        <v>406</v>
      </c>
      <c r="D226" s="133" t="s">
        <v>184</v>
      </c>
      <c r="E226" s="134" t="s">
        <v>700</v>
      </c>
      <c r="F226" s="135" t="s">
        <v>701</v>
      </c>
      <c r="G226" s="136" t="s">
        <v>356</v>
      </c>
      <c r="H226" s="137">
        <v>2</v>
      </c>
      <c r="I226" s="138"/>
      <c r="J226" s="139">
        <f>ROUND(I226*H226,2)</f>
        <v>0</v>
      </c>
      <c r="K226" s="135" t="s">
        <v>188</v>
      </c>
      <c r="L226" s="32"/>
      <c r="M226" s="140" t="s">
        <v>1</v>
      </c>
      <c r="N226" s="141" t="s">
        <v>37</v>
      </c>
      <c r="P226" s="142">
        <f>O226*H226</f>
        <v>0</v>
      </c>
      <c r="Q226" s="142">
        <v>0</v>
      </c>
      <c r="R226" s="142">
        <f>Q226*H226</f>
        <v>0</v>
      </c>
      <c r="S226" s="142">
        <v>4.1700000000000001E-2</v>
      </c>
      <c r="T226" s="143">
        <f>S226*H226</f>
        <v>8.3400000000000002E-2</v>
      </c>
      <c r="AR226" s="144" t="s">
        <v>127</v>
      </c>
      <c r="AT226" s="144" t="s">
        <v>184</v>
      </c>
      <c r="AU226" s="144" t="s">
        <v>82</v>
      </c>
      <c r="AY226" s="17" t="s">
        <v>181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80</v>
      </c>
      <c r="BK226" s="145">
        <f>ROUND(I226*H226,2)</f>
        <v>0</v>
      </c>
      <c r="BL226" s="17" t="s">
        <v>127</v>
      </c>
      <c r="BM226" s="144" t="s">
        <v>702</v>
      </c>
    </row>
    <row r="227" spans="2:65" s="1" customFormat="1" ht="37.9" customHeight="1">
      <c r="B227" s="132"/>
      <c r="C227" s="133" t="s">
        <v>410</v>
      </c>
      <c r="D227" s="133" t="s">
        <v>184</v>
      </c>
      <c r="E227" s="134" t="s">
        <v>703</v>
      </c>
      <c r="F227" s="135" t="s">
        <v>704</v>
      </c>
      <c r="G227" s="136" t="s">
        <v>356</v>
      </c>
      <c r="H227" s="137">
        <v>2</v>
      </c>
      <c r="I227" s="138"/>
      <c r="J227" s="139">
        <f>ROUND(I227*H227,2)</f>
        <v>0</v>
      </c>
      <c r="K227" s="135" t="s">
        <v>1</v>
      </c>
      <c r="L227" s="32"/>
      <c r="M227" s="140" t="s">
        <v>1</v>
      </c>
      <c r="N227" s="141" t="s">
        <v>37</v>
      </c>
      <c r="P227" s="142">
        <f>O227*H227</f>
        <v>0</v>
      </c>
      <c r="Q227" s="142">
        <v>0</v>
      </c>
      <c r="R227" s="142">
        <f>Q227*H227</f>
        <v>0</v>
      </c>
      <c r="S227" s="142">
        <v>4.1700000000000001E-2</v>
      </c>
      <c r="T227" s="143">
        <f>S227*H227</f>
        <v>8.3400000000000002E-2</v>
      </c>
      <c r="AR227" s="144" t="s">
        <v>127</v>
      </c>
      <c r="AT227" s="144" t="s">
        <v>184</v>
      </c>
      <c r="AU227" s="144" t="s">
        <v>82</v>
      </c>
      <c r="AY227" s="17" t="s">
        <v>181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80</v>
      </c>
      <c r="BK227" s="145">
        <f>ROUND(I227*H227,2)</f>
        <v>0</v>
      </c>
      <c r="BL227" s="17" t="s">
        <v>127</v>
      </c>
      <c r="BM227" s="144" t="s">
        <v>705</v>
      </c>
    </row>
    <row r="228" spans="2:65" s="1" customFormat="1" ht="33" customHeight="1">
      <c r="B228" s="132"/>
      <c r="C228" s="133" t="s">
        <v>414</v>
      </c>
      <c r="D228" s="133" t="s">
        <v>184</v>
      </c>
      <c r="E228" s="134" t="s">
        <v>441</v>
      </c>
      <c r="F228" s="135" t="s">
        <v>442</v>
      </c>
      <c r="G228" s="136" t="s">
        <v>356</v>
      </c>
      <c r="H228" s="137">
        <v>1</v>
      </c>
      <c r="I228" s="138"/>
      <c r="J228" s="139">
        <f>ROUND(I228*H228,2)</f>
        <v>0</v>
      </c>
      <c r="K228" s="135" t="s">
        <v>1</v>
      </c>
      <c r="L228" s="32"/>
      <c r="M228" s="140" t="s">
        <v>1</v>
      </c>
      <c r="N228" s="141" t="s">
        <v>37</v>
      </c>
      <c r="P228" s="142">
        <f>O228*H228</f>
        <v>0</v>
      </c>
      <c r="Q228" s="142">
        <v>0</v>
      </c>
      <c r="R228" s="142">
        <f>Q228*H228</f>
        <v>0</v>
      </c>
      <c r="S228" s="142">
        <v>4.1700000000000001E-2</v>
      </c>
      <c r="T228" s="143">
        <f>S228*H228</f>
        <v>4.1700000000000001E-2</v>
      </c>
      <c r="AR228" s="144" t="s">
        <v>127</v>
      </c>
      <c r="AT228" s="144" t="s">
        <v>184</v>
      </c>
      <c r="AU228" s="144" t="s">
        <v>82</v>
      </c>
      <c r="AY228" s="17" t="s">
        <v>181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80</v>
      </c>
      <c r="BK228" s="145">
        <f>ROUND(I228*H228,2)</f>
        <v>0</v>
      </c>
      <c r="BL228" s="17" t="s">
        <v>127</v>
      </c>
      <c r="BM228" s="144" t="s">
        <v>1007</v>
      </c>
    </row>
    <row r="229" spans="2:65" s="11" customFormat="1" ht="22.9" customHeight="1">
      <c r="B229" s="120"/>
      <c r="D229" s="121" t="s">
        <v>71</v>
      </c>
      <c r="E229" s="130" t="s">
        <v>496</v>
      </c>
      <c r="F229" s="130" t="s">
        <v>497</v>
      </c>
      <c r="I229" s="123"/>
      <c r="J229" s="131">
        <f>BK229</f>
        <v>0</v>
      </c>
      <c r="L229" s="120"/>
      <c r="M229" s="125"/>
      <c r="P229" s="126">
        <f>SUM(P230:P243)</f>
        <v>0</v>
      </c>
      <c r="R229" s="126">
        <f>SUM(R230:R243)</f>
        <v>5.1400769999999998E-2</v>
      </c>
      <c r="T229" s="127">
        <f>SUM(T230:T243)</f>
        <v>4.5510000000000002E-2</v>
      </c>
      <c r="AR229" s="121" t="s">
        <v>82</v>
      </c>
      <c r="AT229" s="128" t="s">
        <v>71</v>
      </c>
      <c r="AU229" s="128" t="s">
        <v>80</v>
      </c>
      <c r="AY229" s="121" t="s">
        <v>181</v>
      </c>
      <c r="BK229" s="129">
        <f>SUM(BK230:BK243)</f>
        <v>0</v>
      </c>
    </row>
    <row r="230" spans="2:65" s="1" customFormat="1" ht="16.5" customHeight="1">
      <c r="B230" s="132"/>
      <c r="C230" s="133" t="s">
        <v>418</v>
      </c>
      <c r="D230" s="133" t="s">
        <v>184</v>
      </c>
      <c r="E230" s="134" t="s">
        <v>499</v>
      </c>
      <c r="F230" s="135" t="s">
        <v>500</v>
      </c>
      <c r="G230" s="136" t="s">
        <v>187</v>
      </c>
      <c r="H230" s="137">
        <v>13.69</v>
      </c>
      <c r="I230" s="138"/>
      <c r="J230" s="139">
        <f>ROUND(I230*H230,2)</f>
        <v>0</v>
      </c>
      <c r="K230" s="135" t="s">
        <v>188</v>
      </c>
      <c r="L230" s="32"/>
      <c r="M230" s="140" t="s">
        <v>1</v>
      </c>
      <c r="N230" s="141" t="s">
        <v>37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127</v>
      </c>
      <c r="AT230" s="144" t="s">
        <v>184</v>
      </c>
      <c r="AU230" s="144" t="s">
        <v>82</v>
      </c>
      <c r="AY230" s="17" t="s">
        <v>181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80</v>
      </c>
      <c r="BK230" s="145">
        <f>ROUND(I230*H230,2)</f>
        <v>0</v>
      </c>
      <c r="BL230" s="17" t="s">
        <v>127</v>
      </c>
      <c r="BM230" s="144" t="s">
        <v>707</v>
      </c>
    </row>
    <row r="231" spans="2:65" s="12" customFormat="1">
      <c r="B231" s="146"/>
      <c r="D231" s="147" t="s">
        <v>191</v>
      </c>
      <c r="E231" s="148" t="s">
        <v>1</v>
      </c>
      <c r="F231" s="149" t="s">
        <v>987</v>
      </c>
      <c r="H231" s="150">
        <v>13.69</v>
      </c>
      <c r="I231" s="151"/>
      <c r="L231" s="146"/>
      <c r="M231" s="152"/>
      <c r="T231" s="153"/>
      <c r="AT231" s="148" t="s">
        <v>191</v>
      </c>
      <c r="AU231" s="148" t="s">
        <v>82</v>
      </c>
      <c r="AV231" s="12" t="s">
        <v>82</v>
      </c>
      <c r="AW231" s="12" t="s">
        <v>29</v>
      </c>
      <c r="AX231" s="12" t="s">
        <v>72</v>
      </c>
      <c r="AY231" s="148" t="s">
        <v>181</v>
      </c>
    </row>
    <row r="232" spans="2:65" s="13" customFormat="1">
      <c r="B232" s="154"/>
      <c r="D232" s="147" t="s">
        <v>191</v>
      </c>
      <c r="E232" s="155" t="s">
        <v>1</v>
      </c>
      <c r="F232" s="156" t="s">
        <v>193</v>
      </c>
      <c r="H232" s="157">
        <v>13.69</v>
      </c>
      <c r="I232" s="158"/>
      <c r="L232" s="154"/>
      <c r="M232" s="159"/>
      <c r="T232" s="160"/>
      <c r="AT232" s="155" t="s">
        <v>191</v>
      </c>
      <c r="AU232" s="155" t="s">
        <v>82</v>
      </c>
      <c r="AV232" s="13" t="s">
        <v>189</v>
      </c>
      <c r="AW232" s="13" t="s">
        <v>29</v>
      </c>
      <c r="AX232" s="13" t="s">
        <v>80</v>
      </c>
      <c r="AY232" s="155" t="s">
        <v>181</v>
      </c>
    </row>
    <row r="233" spans="2:65" s="1" customFormat="1" ht="24.2" customHeight="1">
      <c r="B233" s="132"/>
      <c r="C233" s="133" t="s">
        <v>424</v>
      </c>
      <c r="D233" s="133" t="s">
        <v>184</v>
      </c>
      <c r="E233" s="134" t="s">
        <v>504</v>
      </c>
      <c r="F233" s="135" t="s">
        <v>505</v>
      </c>
      <c r="G233" s="136" t="s">
        <v>187</v>
      </c>
      <c r="H233" s="137">
        <v>13.69</v>
      </c>
      <c r="I233" s="138"/>
      <c r="J233" s="139">
        <f>ROUND(I233*H233,2)</f>
        <v>0</v>
      </c>
      <c r="K233" s="135" t="s">
        <v>188</v>
      </c>
      <c r="L233" s="32"/>
      <c r="M233" s="140" t="s">
        <v>1</v>
      </c>
      <c r="N233" s="141" t="s">
        <v>37</v>
      </c>
      <c r="P233" s="142">
        <f>O233*H233</f>
        <v>0</v>
      </c>
      <c r="Q233" s="142">
        <v>0</v>
      </c>
      <c r="R233" s="142">
        <f>Q233*H233</f>
        <v>0</v>
      </c>
      <c r="S233" s="142">
        <v>3.0000000000000001E-3</v>
      </c>
      <c r="T233" s="143">
        <f>S233*H233</f>
        <v>4.1070000000000002E-2</v>
      </c>
      <c r="AR233" s="144" t="s">
        <v>127</v>
      </c>
      <c r="AT233" s="144" t="s">
        <v>184</v>
      </c>
      <c r="AU233" s="144" t="s">
        <v>82</v>
      </c>
      <c r="AY233" s="17" t="s">
        <v>181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80</v>
      </c>
      <c r="BK233" s="145">
        <f>ROUND(I233*H233,2)</f>
        <v>0</v>
      </c>
      <c r="BL233" s="17" t="s">
        <v>127</v>
      </c>
      <c r="BM233" s="144" t="s">
        <v>708</v>
      </c>
    </row>
    <row r="234" spans="2:65" s="1" customFormat="1" ht="16.5" customHeight="1">
      <c r="B234" s="132"/>
      <c r="C234" s="133" t="s">
        <v>428</v>
      </c>
      <c r="D234" s="133" t="s">
        <v>184</v>
      </c>
      <c r="E234" s="134" t="s">
        <v>509</v>
      </c>
      <c r="F234" s="135" t="s">
        <v>510</v>
      </c>
      <c r="G234" s="136" t="s">
        <v>187</v>
      </c>
      <c r="H234" s="137">
        <v>13.69</v>
      </c>
      <c r="I234" s="138"/>
      <c r="J234" s="139">
        <f>ROUND(I234*H234,2)</f>
        <v>0</v>
      </c>
      <c r="K234" s="135" t="s">
        <v>188</v>
      </c>
      <c r="L234" s="32"/>
      <c r="M234" s="140" t="s">
        <v>1</v>
      </c>
      <c r="N234" s="141" t="s">
        <v>37</v>
      </c>
      <c r="P234" s="142">
        <f>O234*H234</f>
        <v>0</v>
      </c>
      <c r="Q234" s="142">
        <v>2.9999999999999997E-4</v>
      </c>
      <c r="R234" s="142">
        <f>Q234*H234</f>
        <v>4.1069999999999995E-3</v>
      </c>
      <c r="S234" s="142">
        <v>0</v>
      </c>
      <c r="T234" s="143">
        <f>S234*H234</f>
        <v>0</v>
      </c>
      <c r="AR234" s="144" t="s">
        <v>127</v>
      </c>
      <c r="AT234" s="144" t="s">
        <v>184</v>
      </c>
      <c r="AU234" s="144" t="s">
        <v>82</v>
      </c>
      <c r="AY234" s="17" t="s">
        <v>181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80</v>
      </c>
      <c r="BK234" s="145">
        <f>ROUND(I234*H234,2)</f>
        <v>0</v>
      </c>
      <c r="BL234" s="17" t="s">
        <v>127</v>
      </c>
      <c r="BM234" s="144" t="s">
        <v>709</v>
      </c>
    </row>
    <row r="235" spans="2:65" s="1" customFormat="1" ht="16.5" customHeight="1">
      <c r="B235" s="132"/>
      <c r="C235" s="170" t="s">
        <v>432</v>
      </c>
      <c r="D235" s="170" t="s">
        <v>272</v>
      </c>
      <c r="E235" s="171" t="s">
        <v>513</v>
      </c>
      <c r="F235" s="172" t="s">
        <v>514</v>
      </c>
      <c r="G235" s="173" t="s">
        <v>187</v>
      </c>
      <c r="H235" s="174">
        <v>15.058999999999999</v>
      </c>
      <c r="I235" s="175"/>
      <c r="J235" s="176">
        <f>ROUND(I235*H235,2)</f>
        <v>0</v>
      </c>
      <c r="K235" s="172" t="s">
        <v>188</v>
      </c>
      <c r="L235" s="177"/>
      <c r="M235" s="178" t="s">
        <v>1</v>
      </c>
      <c r="N235" s="179" t="s">
        <v>37</v>
      </c>
      <c r="P235" s="142">
        <f>O235*H235</f>
        <v>0</v>
      </c>
      <c r="Q235" s="142">
        <v>2.8300000000000001E-3</v>
      </c>
      <c r="R235" s="142">
        <f>Q235*H235</f>
        <v>4.2616969999999997E-2</v>
      </c>
      <c r="S235" s="142">
        <v>0</v>
      </c>
      <c r="T235" s="143">
        <f>S235*H235</f>
        <v>0</v>
      </c>
      <c r="AR235" s="144" t="s">
        <v>275</v>
      </c>
      <c r="AT235" s="144" t="s">
        <v>272</v>
      </c>
      <c r="AU235" s="144" t="s">
        <v>82</v>
      </c>
      <c r="AY235" s="17" t="s">
        <v>181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80</v>
      </c>
      <c r="BK235" s="145">
        <f>ROUND(I235*H235,2)</f>
        <v>0</v>
      </c>
      <c r="BL235" s="17" t="s">
        <v>127</v>
      </c>
      <c r="BM235" s="144" t="s">
        <v>710</v>
      </c>
    </row>
    <row r="236" spans="2:65" s="12" customFormat="1">
      <c r="B236" s="146"/>
      <c r="D236" s="147" t="s">
        <v>191</v>
      </c>
      <c r="F236" s="149" t="s">
        <v>1008</v>
      </c>
      <c r="H236" s="150">
        <v>15.058999999999999</v>
      </c>
      <c r="I236" s="151"/>
      <c r="L236" s="146"/>
      <c r="M236" s="152"/>
      <c r="T236" s="153"/>
      <c r="AT236" s="148" t="s">
        <v>191</v>
      </c>
      <c r="AU236" s="148" t="s">
        <v>82</v>
      </c>
      <c r="AV236" s="12" t="s">
        <v>82</v>
      </c>
      <c r="AW236" s="12" t="s">
        <v>3</v>
      </c>
      <c r="AX236" s="12" t="s">
        <v>80</v>
      </c>
      <c r="AY236" s="148" t="s">
        <v>181</v>
      </c>
    </row>
    <row r="237" spans="2:65" s="1" customFormat="1" ht="21.75" customHeight="1">
      <c r="B237" s="132"/>
      <c r="C237" s="133" t="s">
        <v>436</v>
      </c>
      <c r="D237" s="133" t="s">
        <v>184</v>
      </c>
      <c r="E237" s="134" t="s">
        <v>517</v>
      </c>
      <c r="F237" s="135" t="s">
        <v>518</v>
      </c>
      <c r="G237" s="136" t="s">
        <v>240</v>
      </c>
      <c r="H237" s="137">
        <v>14.8</v>
      </c>
      <c r="I237" s="138"/>
      <c r="J237" s="139">
        <f>ROUND(I237*H237,2)</f>
        <v>0</v>
      </c>
      <c r="K237" s="135" t="s">
        <v>188</v>
      </c>
      <c r="L237" s="32"/>
      <c r="M237" s="140" t="s">
        <v>1</v>
      </c>
      <c r="N237" s="141" t="s">
        <v>37</v>
      </c>
      <c r="P237" s="142">
        <f>O237*H237</f>
        <v>0</v>
      </c>
      <c r="Q237" s="142">
        <v>0</v>
      </c>
      <c r="R237" s="142">
        <f>Q237*H237</f>
        <v>0</v>
      </c>
      <c r="S237" s="142">
        <v>2.9999999999999997E-4</v>
      </c>
      <c r="T237" s="143">
        <f>S237*H237</f>
        <v>4.4399999999999995E-3</v>
      </c>
      <c r="AR237" s="144" t="s">
        <v>127</v>
      </c>
      <c r="AT237" s="144" t="s">
        <v>184</v>
      </c>
      <c r="AU237" s="144" t="s">
        <v>82</v>
      </c>
      <c r="AY237" s="17" t="s">
        <v>181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80</v>
      </c>
      <c r="BK237" s="145">
        <f>ROUND(I237*H237,2)</f>
        <v>0</v>
      </c>
      <c r="BL237" s="17" t="s">
        <v>127</v>
      </c>
      <c r="BM237" s="144" t="s">
        <v>712</v>
      </c>
    </row>
    <row r="238" spans="2:65" s="12" customFormat="1">
      <c r="B238" s="146"/>
      <c r="D238" s="147" t="s">
        <v>191</v>
      </c>
      <c r="E238" s="148" t="s">
        <v>1</v>
      </c>
      <c r="F238" s="149" t="s">
        <v>1009</v>
      </c>
      <c r="H238" s="150">
        <v>14.8</v>
      </c>
      <c r="I238" s="151"/>
      <c r="L238" s="146"/>
      <c r="M238" s="152"/>
      <c r="T238" s="153"/>
      <c r="AT238" s="148" t="s">
        <v>191</v>
      </c>
      <c r="AU238" s="148" t="s">
        <v>82</v>
      </c>
      <c r="AV238" s="12" t="s">
        <v>82</v>
      </c>
      <c r="AW238" s="12" t="s">
        <v>29</v>
      </c>
      <c r="AX238" s="12" t="s">
        <v>80</v>
      </c>
      <c r="AY238" s="148" t="s">
        <v>181</v>
      </c>
    </row>
    <row r="239" spans="2:65" s="1" customFormat="1" ht="16.5" customHeight="1">
      <c r="B239" s="132"/>
      <c r="C239" s="133" t="s">
        <v>440</v>
      </c>
      <c r="D239" s="133" t="s">
        <v>184</v>
      </c>
      <c r="E239" s="134" t="s">
        <v>522</v>
      </c>
      <c r="F239" s="135" t="s">
        <v>523</v>
      </c>
      <c r="G239" s="136" t="s">
        <v>240</v>
      </c>
      <c r="H239" s="137">
        <v>14.8</v>
      </c>
      <c r="I239" s="138"/>
      <c r="J239" s="139">
        <f>ROUND(I239*H239,2)</f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>O239*H239</f>
        <v>0</v>
      </c>
      <c r="Q239" s="142">
        <v>1.0000000000000001E-5</v>
      </c>
      <c r="R239" s="142">
        <f>Q239*H239</f>
        <v>1.4800000000000002E-4</v>
      </c>
      <c r="S239" s="142">
        <v>0</v>
      </c>
      <c r="T239" s="143">
        <f>S239*H239</f>
        <v>0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80</v>
      </c>
      <c r="BK239" s="145">
        <f>ROUND(I239*H239,2)</f>
        <v>0</v>
      </c>
      <c r="BL239" s="17" t="s">
        <v>127</v>
      </c>
      <c r="BM239" s="144" t="s">
        <v>714</v>
      </c>
    </row>
    <row r="240" spans="2:65" s="1" customFormat="1" ht="16.5" customHeight="1">
      <c r="B240" s="132"/>
      <c r="C240" s="170" t="s">
        <v>444</v>
      </c>
      <c r="D240" s="170" t="s">
        <v>272</v>
      </c>
      <c r="E240" s="171" t="s">
        <v>527</v>
      </c>
      <c r="F240" s="172" t="s">
        <v>528</v>
      </c>
      <c r="G240" s="173" t="s">
        <v>240</v>
      </c>
      <c r="H240" s="174">
        <v>15.096</v>
      </c>
      <c r="I240" s="175"/>
      <c r="J240" s="176">
        <f>ROUND(I240*H240,2)</f>
        <v>0</v>
      </c>
      <c r="K240" s="172" t="s">
        <v>1</v>
      </c>
      <c r="L240" s="177"/>
      <c r="M240" s="178" t="s">
        <v>1</v>
      </c>
      <c r="N240" s="179" t="s">
        <v>37</v>
      </c>
      <c r="P240" s="142">
        <f>O240*H240</f>
        <v>0</v>
      </c>
      <c r="Q240" s="142">
        <v>2.9999999999999997E-4</v>
      </c>
      <c r="R240" s="142">
        <f>Q240*H240</f>
        <v>4.5287999999999995E-3</v>
      </c>
      <c r="S240" s="142">
        <v>0</v>
      </c>
      <c r="T240" s="143">
        <f>S240*H240</f>
        <v>0</v>
      </c>
      <c r="AR240" s="144" t="s">
        <v>275</v>
      </c>
      <c r="AT240" s="144" t="s">
        <v>272</v>
      </c>
      <c r="AU240" s="144" t="s">
        <v>82</v>
      </c>
      <c r="AY240" s="17" t="s">
        <v>181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80</v>
      </c>
      <c r="BK240" s="145">
        <f>ROUND(I240*H240,2)</f>
        <v>0</v>
      </c>
      <c r="BL240" s="17" t="s">
        <v>127</v>
      </c>
      <c r="BM240" s="144" t="s">
        <v>715</v>
      </c>
    </row>
    <row r="241" spans="2:65" s="12" customFormat="1">
      <c r="B241" s="146"/>
      <c r="D241" s="147" t="s">
        <v>191</v>
      </c>
      <c r="F241" s="149" t="s">
        <v>716</v>
      </c>
      <c r="H241" s="150">
        <v>15.096</v>
      </c>
      <c r="I241" s="151"/>
      <c r="L241" s="146"/>
      <c r="M241" s="152"/>
      <c r="T241" s="153"/>
      <c r="AT241" s="148" t="s">
        <v>191</v>
      </c>
      <c r="AU241" s="148" t="s">
        <v>82</v>
      </c>
      <c r="AV241" s="12" t="s">
        <v>82</v>
      </c>
      <c r="AW241" s="12" t="s">
        <v>3</v>
      </c>
      <c r="AX241" s="12" t="s">
        <v>80</v>
      </c>
      <c r="AY241" s="148" t="s">
        <v>181</v>
      </c>
    </row>
    <row r="242" spans="2:65" s="1" customFormat="1" ht="24.2" customHeight="1">
      <c r="B242" s="132"/>
      <c r="C242" s="133" t="s">
        <v>448</v>
      </c>
      <c r="D242" s="133" t="s">
        <v>184</v>
      </c>
      <c r="E242" s="134" t="s">
        <v>532</v>
      </c>
      <c r="F242" s="135" t="s">
        <v>533</v>
      </c>
      <c r="G242" s="136" t="s">
        <v>236</v>
      </c>
      <c r="H242" s="137">
        <v>5.0999999999999997E-2</v>
      </c>
      <c r="I242" s="138"/>
      <c r="J242" s="139">
        <f>ROUND(I242*H242,2)</f>
        <v>0</v>
      </c>
      <c r="K242" s="135" t="s">
        <v>188</v>
      </c>
      <c r="L242" s="32"/>
      <c r="M242" s="140" t="s">
        <v>1</v>
      </c>
      <c r="N242" s="141" t="s">
        <v>37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4" t="s">
        <v>127</v>
      </c>
      <c r="AT242" s="144" t="s">
        <v>184</v>
      </c>
      <c r="AU242" s="144" t="s">
        <v>82</v>
      </c>
      <c r="AY242" s="17" t="s">
        <v>181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80</v>
      </c>
      <c r="BK242" s="145">
        <f>ROUND(I242*H242,2)</f>
        <v>0</v>
      </c>
      <c r="BL242" s="17" t="s">
        <v>127</v>
      </c>
      <c r="BM242" s="144" t="s">
        <v>717</v>
      </c>
    </row>
    <row r="243" spans="2:65" s="1" customFormat="1" ht="24.2" customHeight="1">
      <c r="B243" s="132"/>
      <c r="C243" s="133" t="s">
        <v>454</v>
      </c>
      <c r="D243" s="133" t="s">
        <v>184</v>
      </c>
      <c r="E243" s="134" t="s">
        <v>536</v>
      </c>
      <c r="F243" s="135" t="s">
        <v>537</v>
      </c>
      <c r="G243" s="136" t="s">
        <v>236</v>
      </c>
      <c r="H243" s="137">
        <v>5.0999999999999997E-2</v>
      </c>
      <c r="I243" s="138"/>
      <c r="J243" s="139">
        <f>ROUND(I243*H243,2)</f>
        <v>0</v>
      </c>
      <c r="K243" s="135" t="s">
        <v>188</v>
      </c>
      <c r="L243" s="32"/>
      <c r="M243" s="140" t="s">
        <v>1</v>
      </c>
      <c r="N243" s="141" t="s">
        <v>37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127</v>
      </c>
      <c r="AT243" s="144" t="s">
        <v>184</v>
      </c>
      <c r="AU243" s="144" t="s">
        <v>82</v>
      </c>
      <c r="AY243" s="17" t="s">
        <v>181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80</v>
      </c>
      <c r="BK243" s="145">
        <f>ROUND(I243*H243,2)</f>
        <v>0</v>
      </c>
      <c r="BL243" s="17" t="s">
        <v>127</v>
      </c>
      <c r="BM243" s="144" t="s">
        <v>768</v>
      </c>
    </row>
    <row r="244" spans="2:65" s="11" customFormat="1" ht="22.9" customHeight="1">
      <c r="B244" s="120"/>
      <c r="D244" s="121" t="s">
        <v>71</v>
      </c>
      <c r="E244" s="130" t="s">
        <v>599</v>
      </c>
      <c r="F244" s="130" t="s">
        <v>600</v>
      </c>
      <c r="I244" s="123"/>
      <c r="J244" s="131">
        <f>BK244</f>
        <v>0</v>
      </c>
      <c r="L244" s="120"/>
      <c r="M244" s="125"/>
      <c r="P244" s="126">
        <f>SUM(P245:P246)</f>
        <v>0</v>
      </c>
      <c r="R244" s="126">
        <f>SUM(R245:R246)</f>
        <v>3.7400000000000003E-3</v>
      </c>
      <c r="T244" s="127">
        <f>SUM(T245:T246)</f>
        <v>0</v>
      </c>
      <c r="AR244" s="121" t="s">
        <v>82</v>
      </c>
      <c r="AT244" s="128" t="s">
        <v>71</v>
      </c>
      <c r="AU244" s="128" t="s">
        <v>80</v>
      </c>
      <c r="AY244" s="121" t="s">
        <v>181</v>
      </c>
      <c r="BK244" s="129">
        <f>SUM(BK245:BK246)</f>
        <v>0</v>
      </c>
    </row>
    <row r="245" spans="2:65" s="1" customFormat="1" ht="24.2" customHeight="1">
      <c r="B245" s="132"/>
      <c r="C245" s="133" t="s">
        <v>459</v>
      </c>
      <c r="D245" s="133" t="s">
        <v>184</v>
      </c>
      <c r="E245" s="134" t="s">
        <v>602</v>
      </c>
      <c r="F245" s="135" t="s">
        <v>603</v>
      </c>
      <c r="G245" s="136" t="s">
        <v>187</v>
      </c>
      <c r="H245" s="137">
        <v>17</v>
      </c>
      <c r="I245" s="138"/>
      <c r="J245" s="139">
        <f>ROUND(I245*H245,2)</f>
        <v>0</v>
      </c>
      <c r="K245" s="135" t="s">
        <v>188</v>
      </c>
      <c r="L245" s="32"/>
      <c r="M245" s="140" t="s">
        <v>1</v>
      </c>
      <c r="N245" s="141" t="s">
        <v>37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127</v>
      </c>
      <c r="AT245" s="144" t="s">
        <v>184</v>
      </c>
      <c r="AU245" s="144" t="s">
        <v>82</v>
      </c>
      <c r="AY245" s="17" t="s">
        <v>181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80</v>
      </c>
      <c r="BK245" s="145">
        <f>ROUND(I245*H245,2)</f>
        <v>0</v>
      </c>
      <c r="BL245" s="17" t="s">
        <v>127</v>
      </c>
      <c r="BM245" s="144" t="s">
        <v>1010</v>
      </c>
    </row>
    <row r="246" spans="2:65" s="1" customFormat="1" ht="24.2" customHeight="1">
      <c r="B246" s="132"/>
      <c r="C246" s="133" t="s">
        <v>463</v>
      </c>
      <c r="D246" s="133" t="s">
        <v>184</v>
      </c>
      <c r="E246" s="134" t="s">
        <v>606</v>
      </c>
      <c r="F246" s="135" t="s">
        <v>607</v>
      </c>
      <c r="G246" s="136" t="s">
        <v>187</v>
      </c>
      <c r="H246" s="137">
        <v>17</v>
      </c>
      <c r="I246" s="138"/>
      <c r="J246" s="139">
        <f>ROUND(I246*H246,2)</f>
        <v>0</v>
      </c>
      <c r="K246" s="135" t="s">
        <v>188</v>
      </c>
      <c r="L246" s="32"/>
      <c r="M246" s="140" t="s">
        <v>1</v>
      </c>
      <c r="N246" s="141" t="s">
        <v>37</v>
      </c>
      <c r="P246" s="142">
        <f>O246*H246</f>
        <v>0</v>
      </c>
      <c r="Q246" s="142">
        <v>2.2000000000000001E-4</v>
      </c>
      <c r="R246" s="142">
        <f>Q246*H246</f>
        <v>3.7400000000000003E-3</v>
      </c>
      <c r="S246" s="142">
        <v>0</v>
      </c>
      <c r="T246" s="143">
        <f>S246*H246</f>
        <v>0</v>
      </c>
      <c r="AR246" s="144" t="s">
        <v>127</v>
      </c>
      <c r="AT246" s="144" t="s">
        <v>184</v>
      </c>
      <c r="AU246" s="144" t="s">
        <v>82</v>
      </c>
      <c r="AY246" s="17" t="s">
        <v>181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80</v>
      </c>
      <c r="BK246" s="145">
        <f>ROUND(I246*H246,2)</f>
        <v>0</v>
      </c>
      <c r="BL246" s="17" t="s">
        <v>127</v>
      </c>
      <c r="BM246" s="144" t="s">
        <v>1011</v>
      </c>
    </row>
    <row r="247" spans="2:65" s="11" customFormat="1" ht="22.9" customHeight="1">
      <c r="B247" s="120"/>
      <c r="D247" s="121" t="s">
        <v>71</v>
      </c>
      <c r="E247" s="130" t="s">
        <v>609</v>
      </c>
      <c r="F247" s="130" t="s">
        <v>610</v>
      </c>
      <c r="I247" s="123"/>
      <c r="J247" s="131">
        <f>BK247</f>
        <v>0</v>
      </c>
      <c r="L247" s="120"/>
      <c r="M247" s="125"/>
      <c r="P247" s="126">
        <f>SUM(P248:P258)</f>
        <v>0</v>
      </c>
      <c r="R247" s="126">
        <f>SUM(R248:R258)</f>
        <v>2.3667100000000003E-2</v>
      </c>
      <c r="T247" s="127">
        <f>SUM(T248:T258)</f>
        <v>3.7548E-3</v>
      </c>
      <c r="AR247" s="121" t="s">
        <v>82</v>
      </c>
      <c r="AT247" s="128" t="s">
        <v>71</v>
      </c>
      <c r="AU247" s="128" t="s">
        <v>80</v>
      </c>
      <c r="AY247" s="121" t="s">
        <v>181</v>
      </c>
      <c r="BK247" s="129">
        <f>SUM(BK248:BK258)</f>
        <v>0</v>
      </c>
    </row>
    <row r="248" spans="2:65" s="1" customFormat="1" ht="24.2" customHeight="1">
      <c r="B248" s="132"/>
      <c r="C248" s="133" t="s">
        <v>467</v>
      </c>
      <c r="D248" s="133" t="s">
        <v>184</v>
      </c>
      <c r="E248" s="134" t="s">
        <v>612</v>
      </c>
      <c r="F248" s="135" t="s">
        <v>613</v>
      </c>
      <c r="G248" s="136" t="s">
        <v>187</v>
      </c>
      <c r="H248" s="137">
        <v>31.29</v>
      </c>
      <c r="I248" s="138"/>
      <c r="J248" s="139">
        <f>ROUND(I248*H248,2)</f>
        <v>0</v>
      </c>
      <c r="K248" s="135" t="s">
        <v>188</v>
      </c>
      <c r="L248" s="32"/>
      <c r="M248" s="140" t="s">
        <v>1</v>
      </c>
      <c r="N248" s="141" t="s">
        <v>37</v>
      </c>
      <c r="P248" s="142">
        <f>O248*H248</f>
        <v>0</v>
      </c>
      <c r="Q248" s="142">
        <v>0</v>
      </c>
      <c r="R248" s="142">
        <f>Q248*H248</f>
        <v>0</v>
      </c>
      <c r="S248" s="142">
        <v>0</v>
      </c>
      <c r="T248" s="143">
        <f>S248*H248</f>
        <v>0</v>
      </c>
      <c r="AR248" s="144" t="s">
        <v>127</v>
      </c>
      <c r="AT248" s="144" t="s">
        <v>184</v>
      </c>
      <c r="AU248" s="144" t="s">
        <v>82</v>
      </c>
      <c r="AY248" s="17" t="s">
        <v>181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80</v>
      </c>
      <c r="BK248" s="145">
        <f>ROUND(I248*H248,2)</f>
        <v>0</v>
      </c>
      <c r="BL248" s="17" t="s">
        <v>127</v>
      </c>
      <c r="BM248" s="144" t="s">
        <v>721</v>
      </c>
    </row>
    <row r="249" spans="2:65" s="1" customFormat="1" ht="24.2" customHeight="1">
      <c r="B249" s="132"/>
      <c r="C249" s="133" t="s">
        <v>471</v>
      </c>
      <c r="D249" s="133" t="s">
        <v>184</v>
      </c>
      <c r="E249" s="134" t="s">
        <v>619</v>
      </c>
      <c r="F249" s="135" t="s">
        <v>620</v>
      </c>
      <c r="G249" s="136" t="s">
        <v>187</v>
      </c>
      <c r="H249" s="137">
        <v>31.29</v>
      </c>
      <c r="I249" s="138"/>
      <c r="J249" s="139">
        <f>ROUND(I249*H249,2)</f>
        <v>0</v>
      </c>
      <c r="K249" s="135" t="s">
        <v>188</v>
      </c>
      <c r="L249" s="32"/>
      <c r="M249" s="140" t="s">
        <v>1</v>
      </c>
      <c r="N249" s="141" t="s">
        <v>37</v>
      </c>
      <c r="P249" s="142">
        <f>O249*H249</f>
        <v>0</v>
      </c>
      <c r="Q249" s="142">
        <v>1.0000000000000001E-5</v>
      </c>
      <c r="R249" s="142">
        <f>Q249*H249</f>
        <v>3.1290000000000002E-4</v>
      </c>
      <c r="S249" s="142">
        <v>1.2E-4</v>
      </c>
      <c r="T249" s="143">
        <f>S249*H249</f>
        <v>3.7548E-3</v>
      </c>
      <c r="AR249" s="144" t="s">
        <v>127</v>
      </c>
      <c r="AT249" s="144" t="s">
        <v>184</v>
      </c>
      <c r="AU249" s="144" t="s">
        <v>82</v>
      </c>
      <c r="AY249" s="17" t="s">
        <v>181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80</v>
      </c>
      <c r="BK249" s="145">
        <f>ROUND(I249*H249,2)</f>
        <v>0</v>
      </c>
      <c r="BL249" s="17" t="s">
        <v>127</v>
      </c>
      <c r="BM249" s="144" t="s">
        <v>722</v>
      </c>
    </row>
    <row r="250" spans="2:65" s="1" customFormat="1" ht="24.2" customHeight="1">
      <c r="B250" s="132"/>
      <c r="C250" s="133" t="s">
        <v>476</v>
      </c>
      <c r="D250" s="133" t="s">
        <v>184</v>
      </c>
      <c r="E250" s="134" t="s">
        <v>623</v>
      </c>
      <c r="F250" s="135" t="s">
        <v>624</v>
      </c>
      <c r="G250" s="136" t="s">
        <v>187</v>
      </c>
      <c r="H250" s="137">
        <v>50.77</v>
      </c>
      <c r="I250" s="138"/>
      <c r="J250" s="139">
        <f>ROUND(I250*H250,2)</f>
        <v>0</v>
      </c>
      <c r="K250" s="135" t="s">
        <v>188</v>
      </c>
      <c r="L250" s="32"/>
      <c r="M250" s="140" t="s">
        <v>1</v>
      </c>
      <c r="N250" s="141" t="s">
        <v>37</v>
      </c>
      <c r="P250" s="142">
        <f>O250*H250</f>
        <v>0</v>
      </c>
      <c r="Q250" s="142">
        <v>2.0000000000000001E-4</v>
      </c>
      <c r="R250" s="142">
        <f>Q250*H250</f>
        <v>1.0154000000000002E-2</v>
      </c>
      <c r="S250" s="142">
        <v>0</v>
      </c>
      <c r="T250" s="143">
        <f>S250*H250</f>
        <v>0</v>
      </c>
      <c r="AR250" s="144" t="s">
        <v>127</v>
      </c>
      <c r="AT250" s="144" t="s">
        <v>184</v>
      </c>
      <c r="AU250" s="144" t="s">
        <v>82</v>
      </c>
      <c r="AY250" s="17" t="s">
        <v>181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80</v>
      </c>
      <c r="BK250" s="145">
        <f>ROUND(I250*H250,2)</f>
        <v>0</v>
      </c>
      <c r="BL250" s="17" t="s">
        <v>127</v>
      </c>
      <c r="BM250" s="144" t="s">
        <v>723</v>
      </c>
    </row>
    <row r="251" spans="2:65" s="14" customFormat="1">
      <c r="B251" s="164"/>
      <c r="D251" s="147" t="s">
        <v>191</v>
      </c>
      <c r="E251" s="165" t="s">
        <v>1</v>
      </c>
      <c r="F251" s="166" t="s">
        <v>724</v>
      </c>
      <c r="H251" s="165" t="s">
        <v>1</v>
      </c>
      <c r="I251" s="167"/>
      <c r="L251" s="164"/>
      <c r="M251" s="168"/>
      <c r="T251" s="169"/>
      <c r="AT251" s="165" t="s">
        <v>191</v>
      </c>
      <c r="AU251" s="165" t="s">
        <v>82</v>
      </c>
      <c r="AV251" s="14" t="s">
        <v>80</v>
      </c>
      <c r="AW251" s="14" t="s">
        <v>29</v>
      </c>
      <c r="AX251" s="14" t="s">
        <v>72</v>
      </c>
      <c r="AY251" s="165" t="s">
        <v>181</v>
      </c>
    </row>
    <row r="252" spans="2:65" s="12" customFormat="1">
      <c r="B252" s="146"/>
      <c r="D252" s="147" t="s">
        <v>191</v>
      </c>
      <c r="E252" s="148" t="s">
        <v>1</v>
      </c>
      <c r="F252" s="149" t="s">
        <v>986</v>
      </c>
      <c r="H252" s="150">
        <v>31.29</v>
      </c>
      <c r="I252" s="151"/>
      <c r="L252" s="146"/>
      <c r="M252" s="152"/>
      <c r="T252" s="153"/>
      <c r="AT252" s="148" t="s">
        <v>191</v>
      </c>
      <c r="AU252" s="148" t="s">
        <v>82</v>
      </c>
      <c r="AV252" s="12" t="s">
        <v>82</v>
      </c>
      <c r="AW252" s="12" t="s">
        <v>29</v>
      </c>
      <c r="AX252" s="12" t="s">
        <v>72</v>
      </c>
      <c r="AY252" s="148" t="s">
        <v>181</v>
      </c>
    </row>
    <row r="253" spans="2:65" s="14" customFormat="1">
      <c r="B253" s="164"/>
      <c r="D253" s="147" t="s">
        <v>191</v>
      </c>
      <c r="E253" s="165" t="s">
        <v>1</v>
      </c>
      <c r="F253" s="166" t="s">
        <v>771</v>
      </c>
      <c r="H253" s="165" t="s">
        <v>1</v>
      </c>
      <c r="I253" s="167"/>
      <c r="L253" s="164"/>
      <c r="M253" s="168"/>
      <c r="T253" s="169"/>
      <c r="AT253" s="165" t="s">
        <v>191</v>
      </c>
      <c r="AU253" s="165" t="s">
        <v>82</v>
      </c>
      <c r="AV253" s="14" t="s">
        <v>80</v>
      </c>
      <c r="AW253" s="14" t="s">
        <v>29</v>
      </c>
      <c r="AX253" s="14" t="s">
        <v>72</v>
      </c>
      <c r="AY253" s="165" t="s">
        <v>181</v>
      </c>
    </row>
    <row r="254" spans="2:65" s="12" customFormat="1">
      <c r="B254" s="146"/>
      <c r="D254" s="147" t="s">
        <v>191</v>
      </c>
      <c r="E254" s="148" t="s">
        <v>1</v>
      </c>
      <c r="F254" s="149" t="s">
        <v>1012</v>
      </c>
      <c r="H254" s="150">
        <v>16.28</v>
      </c>
      <c r="I254" s="151"/>
      <c r="L254" s="146"/>
      <c r="M254" s="152"/>
      <c r="T254" s="153"/>
      <c r="AT254" s="148" t="s">
        <v>191</v>
      </c>
      <c r="AU254" s="148" t="s">
        <v>82</v>
      </c>
      <c r="AV254" s="12" t="s">
        <v>82</v>
      </c>
      <c r="AW254" s="12" t="s">
        <v>29</v>
      </c>
      <c r="AX254" s="12" t="s">
        <v>72</v>
      </c>
      <c r="AY254" s="148" t="s">
        <v>181</v>
      </c>
    </row>
    <row r="255" spans="2:65" s="14" customFormat="1">
      <c r="B255" s="164"/>
      <c r="D255" s="147" t="s">
        <v>191</v>
      </c>
      <c r="E255" s="165" t="s">
        <v>1</v>
      </c>
      <c r="F255" s="166" t="s">
        <v>726</v>
      </c>
      <c r="H255" s="165" t="s">
        <v>1</v>
      </c>
      <c r="I255" s="167"/>
      <c r="L255" s="164"/>
      <c r="M255" s="168"/>
      <c r="T255" s="169"/>
      <c r="AT255" s="165" t="s">
        <v>191</v>
      </c>
      <c r="AU255" s="165" t="s">
        <v>82</v>
      </c>
      <c r="AV255" s="14" t="s">
        <v>80</v>
      </c>
      <c r="AW255" s="14" t="s">
        <v>29</v>
      </c>
      <c r="AX255" s="14" t="s">
        <v>72</v>
      </c>
      <c r="AY255" s="165" t="s">
        <v>181</v>
      </c>
    </row>
    <row r="256" spans="2:65" s="12" customFormat="1">
      <c r="B256" s="146"/>
      <c r="D256" s="147" t="s">
        <v>191</v>
      </c>
      <c r="E256" s="148" t="s">
        <v>1</v>
      </c>
      <c r="F256" s="149" t="s">
        <v>727</v>
      </c>
      <c r="H256" s="150">
        <v>3.2</v>
      </c>
      <c r="I256" s="151"/>
      <c r="L256" s="146"/>
      <c r="M256" s="152"/>
      <c r="T256" s="153"/>
      <c r="AT256" s="148" t="s">
        <v>191</v>
      </c>
      <c r="AU256" s="148" t="s">
        <v>82</v>
      </c>
      <c r="AV256" s="12" t="s">
        <v>82</v>
      </c>
      <c r="AW256" s="12" t="s">
        <v>29</v>
      </c>
      <c r="AX256" s="12" t="s">
        <v>72</v>
      </c>
      <c r="AY256" s="148" t="s">
        <v>181</v>
      </c>
    </row>
    <row r="257" spans="2:65" s="13" customFormat="1">
      <c r="B257" s="154"/>
      <c r="D257" s="147" t="s">
        <v>191</v>
      </c>
      <c r="E257" s="155" t="s">
        <v>1</v>
      </c>
      <c r="F257" s="156" t="s">
        <v>193</v>
      </c>
      <c r="H257" s="157">
        <v>50.77</v>
      </c>
      <c r="I257" s="158"/>
      <c r="L257" s="154"/>
      <c r="M257" s="159"/>
      <c r="T257" s="160"/>
      <c r="AT257" s="155" t="s">
        <v>191</v>
      </c>
      <c r="AU257" s="155" t="s">
        <v>82</v>
      </c>
      <c r="AV257" s="13" t="s">
        <v>189</v>
      </c>
      <c r="AW257" s="13" t="s">
        <v>29</v>
      </c>
      <c r="AX257" s="13" t="s">
        <v>80</v>
      </c>
      <c r="AY257" s="155" t="s">
        <v>181</v>
      </c>
    </row>
    <row r="258" spans="2:65" s="1" customFormat="1" ht="33" customHeight="1">
      <c r="B258" s="132"/>
      <c r="C258" s="133" t="s">
        <v>480</v>
      </c>
      <c r="D258" s="133" t="s">
        <v>184</v>
      </c>
      <c r="E258" s="134" t="s">
        <v>627</v>
      </c>
      <c r="F258" s="135" t="s">
        <v>628</v>
      </c>
      <c r="G258" s="136" t="s">
        <v>187</v>
      </c>
      <c r="H258" s="137">
        <v>50.77</v>
      </c>
      <c r="I258" s="138"/>
      <c r="J258" s="139">
        <f>ROUND(I258*H258,2)</f>
        <v>0</v>
      </c>
      <c r="K258" s="135" t="s">
        <v>188</v>
      </c>
      <c r="L258" s="32"/>
      <c r="M258" s="180" t="s">
        <v>1</v>
      </c>
      <c r="N258" s="181" t="s">
        <v>37</v>
      </c>
      <c r="O258" s="182"/>
      <c r="P258" s="183">
        <f>O258*H258</f>
        <v>0</v>
      </c>
      <c r="Q258" s="183">
        <v>2.5999999999999998E-4</v>
      </c>
      <c r="R258" s="183">
        <f>Q258*H258</f>
        <v>1.32002E-2</v>
      </c>
      <c r="S258" s="183">
        <v>0</v>
      </c>
      <c r="T258" s="184">
        <f>S258*H258</f>
        <v>0</v>
      </c>
      <c r="AR258" s="144" t="s">
        <v>127</v>
      </c>
      <c r="AT258" s="144" t="s">
        <v>184</v>
      </c>
      <c r="AU258" s="144" t="s">
        <v>82</v>
      </c>
      <c r="AY258" s="17" t="s">
        <v>181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80</v>
      </c>
      <c r="BK258" s="145">
        <f>ROUND(I258*H258,2)</f>
        <v>0</v>
      </c>
      <c r="BL258" s="17" t="s">
        <v>127</v>
      </c>
      <c r="BM258" s="144" t="s">
        <v>728</v>
      </c>
    </row>
    <row r="259" spans="2:65" s="1" customFormat="1" ht="6.95" customHeight="1">
      <c r="B259" s="44"/>
      <c r="C259" s="45"/>
      <c r="D259" s="45"/>
      <c r="E259" s="45"/>
      <c r="F259" s="45"/>
      <c r="G259" s="45"/>
      <c r="H259" s="45"/>
      <c r="I259" s="45"/>
      <c r="J259" s="45"/>
      <c r="K259" s="45"/>
      <c r="L259" s="32"/>
    </row>
  </sheetData>
  <autoFilter ref="C132:K258" xr:uid="{00000000-0009-0000-0000-000007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5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1013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ROUND((SUM(BE133:BE258)),  2)</f>
        <v>0</v>
      </c>
      <c r="I33" s="92">
        <v>0.21</v>
      </c>
      <c r="J33" s="91">
        <f>ROUND(((SUM(BE133:BE258))*I33),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ROUND((SUM(BF133:BF258)),  2)</f>
        <v>0</v>
      </c>
      <c r="I34" s="92">
        <v>0.15</v>
      </c>
      <c r="J34" s="91">
        <f>ROUND(((SUM(BF133:BF258))*I34),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ROUND((SUM(BG133:BG258)),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ROUND((SUM(BH133:BH258)),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ROUND((SUM(BI133:BI258)),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07 - m.č. 406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J133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J134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J168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J177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J179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J180</f>
        <v>0</v>
      </c>
      <c r="L103" s="108"/>
    </row>
    <row r="104" spans="2:12" s="9" customFormat="1" ht="19.899999999999999" customHeight="1">
      <c r="B104" s="108"/>
      <c r="D104" s="109" t="s">
        <v>154</v>
      </c>
      <c r="E104" s="110"/>
      <c r="F104" s="110"/>
      <c r="G104" s="110"/>
      <c r="H104" s="110"/>
      <c r="I104" s="110"/>
      <c r="J104" s="111">
        <f>J189</f>
        <v>0</v>
      </c>
      <c r="L104" s="108"/>
    </row>
    <row r="105" spans="2:12" s="9" customFormat="1" ht="19.899999999999999" customHeight="1">
      <c r="B105" s="108"/>
      <c r="D105" s="109" t="s">
        <v>155</v>
      </c>
      <c r="E105" s="110"/>
      <c r="F105" s="110"/>
      <c r="G105" s="110"/>
      <c r="H105" s="110"/>
      <c r="I105" s="110"/>
      <c r="J105" s="111">
        <f>J192</f>
        <v>0</v>
      </c>
      <c r="L105" s="108"/>
    </row>
    <row r="106" spans="2:12" s="9" customFormat="1" ht="19.899999999999999" customHeight="1">
      <c r="B106" s="108"/>
      <c r="D106" s="109" t="s">
        <v>156</v>
      </c>
      <c r="E106" s="110"/>
      <c r="F106" s="110"/>
      <c r="G106" s="110"/>
      <c r="H106" s="110"/>
      <c r="I106" s="110"/>
      <c r="J106" s="111">
        <f>J194</f>
        <v>0</v>
      </c>
      <c r="L106" s="108"/>
    </row>
    <row r="107" spans="2:12" s="9" customFormat="1" ht="19.899999999999999" customHeight="1">
      <c r="B107" s="108"/>
      <c r="D107" s="109" t="s">
        <v>157</v>
      </c>
      <c r="E107" s="110"/>
      <c r="F107" s="110"/>
      <c r="G107" s="110"/>
      <c r="H107" s="110"/>
      <c r="I107" s="110"/>
      <c r="J107" s="111">
        <f>J198</f>
        <v>0</v>
      </c>
      <c r="L107" s="108"/>
    </row>
    <row r="108" spans="2:12" s="9" customFormat="1" ht="19.899999999999999" customHeight="1">
      <c r="B108" s="108"/>
      <c r="D108" s="109" t="s">
        <v>158</v>
      </c>
      <c r="E108" s="110"/>
      <c r="F108" s="110"/>
      <c r="G108" s="110"/>
      <c r="H108" s="110"/>
      <c r="I108" s="110"/>
      <c r="J108" s="111">
        <f>J209</f>
        <v>0</v>
      </c>
      <c r="L108" s="108"/>
    </row>
    <row r="109" spans="2:12" s="9" customFormat="1" ht="19.899999999999999" customHeight="1">
      <c r="B109" s="108"/>
      <c r="D109" s="109" t="s">
        <v>159</v>
      </c>
      <c r="E109" s="110"/>
      <c r="F109" s="110"/>
      <c r="G109" s="110"/>
      <c r="H109" s="110"/>
      <c r="I109" s="110"/>
      <c r="J109" s="111">
        <f>J215</f>
        <v>0</v>
      </c>
      <c r="L109" s="108"/>
    </row>
    <row r="110" spans="2:12" s="9" customFormat="1" ht="19.899999999999999" customHeight="1">
      <c r="B110" s="108"/>
      <c r="D110" s="109" t="s">
        <v>160</v>
      </c>
      <c r="E110" s="110"/>
      <c r="F110" s="110"/>
      <c r="G110" s="110"/>
      <c r="H110" s="110"/>
      <c r="I110" s="110"/>
      <c r="J110" s="111">
        <f>J220</f>
        <v>0</v>
      </c>
      <c r="L110" s="108"/>
    </row>
    <row r="111" spans="2:12" s="9" customFormat="1" ht="19.899999999999999" customHeight="1">
      <c r="B111" s="108"/>
      <c r="D111" s="109" t="s">
        <v>162</v>
      </c>
      <c r="E111" s="110"/>
      <c r="F111" s="110"/>
      <c r="G111" s="110"/>
      <c r="H111" s="110"/>
      <c r="I111" s="110"/>
      <c r="J111" s="111">
        <f>J229</f>
        <v>0</v>
      </c>
      <c r="L111" s="108"/>
    </row>
    <row r="112" spans="2:12" s="9" customFormat="1" ht="19.899999999999999" customHeight="1">
      <c r="B112" s="108"/>
      <c r="D112" s="109" t="s">
        <v>164</v>
      </c>
      <c r="E112" s="110"/>
      <c r="F112" s="110"/>
      <c r="G112" s="110"/>
      <c r="H112" s="110"/>
      <c r="I112" s="110"/>
      <c r="J112" s="111">
        <f>J244</f>
        <v>0</v>
      </c>
      <c r="L112" s="108"/>
    </row>
    <row r="113" spans="2:12" s="9" customFormat="1" ht="19.899999999999999" customHeight="1">
      <c r="B113" s="108"/>
      <c r="D113" s="109" t="s">
        <v>165</v>
      </c>
      <c r="E113" s="110"/>
      <c r="F113" s="110"/>
      <c r="G113" s="110"/>
      <c r="H113" s="110"/>
      <c r="I113" s="110"/>
      <c r="J113" s="111">
        <f>J247</f>
        <v>0</v>
      </c>
      <c r="L113" s="108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166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35" t="str">
        <f>E7</f>
        <v>Rekonstrukce ubytovacího zázemí pavilon A</v>
      </c>
      <c r="F123" s="236"/>
      <c r="G123" s="236"/>
      <c r="H123" s="236"/>
      <c r="L123" s="32"/>
    </row>
    <row r="124" spans="2:12" s="1" customFormat="1" ht="12" customHeight="1">
      <c r="B124" s="32"/>
      <c r="C124" s="27" t="s">
        <v>137</v>
      </c>
      <c r="L124" s="32"/>
    </row>
    <row r="125" spans="2:12" s="1" customFormat="1" ht="16.5" customHeight="1">
      <c r="B125" s="32"/>
      <c r="E125" s="198" t="str">
        <f>E9</f>
        <v>07 - m.č. 406</v>
      </c>
      <c r="F125" s="234"/>
      <c r="G125" s="234"/>
      <c r="H125" s="234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F12</f>
        <v xml:space="preserve"> </v>
      </c>
      <c r="I127" s="27" t="s">
        <v>22</v>
      </c>
      <c r="J127" s="52">
        <f>IF(J12="","",J12)</f>
        <v>0</v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23</v>
      </c>
      <c r="F129" s="25" t="str">
        <f>E15</f>
        <v xml:space="preserve"> </v>
      </c>
      <c r="I129" s="27" t="s">
        <v>28</v>
      </c>
      <c r="J129" s="30" t="str">
        <f>E21</f>
        <v xml:space="preserve"> </v>
      </c>
      <c r="L129" s="32"/>
    </row>
    <row r="130" spans="2:65" s="1" customFormat="1" ht="15.2" customHeight="1">
      <c r="B130" s="32"/>
      <c r="C130" s="27" t="s">
        <v>26</v>
      </c>
      <c r="F130" s="25" t="str">
        <f>IF(E18="","",E18)</f>
        <v>Vyplň údaj</v>
      </c>
      <c r="I130" s="27" t="s">
        <v>30</v>
      </c>
      <c r="J130" s="30" t="str">
        <f>E24</f>
        <v xml:space="preserve"> 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2"/>
      <c r="C132" s="113" t="s">
        <v>167</v>
      </c>
      <c r="D132" s="114" t="s">
        <v>57</v>
      </c>
      <c r="E132" s="114" t="s">
        <v>53</v>
      </c>
      <c r="F132" s="114" t="s">
        <v>54</v>
      </c>
      <c r="G132" s="114" t="s">
        <v>168</v>
      </c>
      <c r="H132" s="114" t="s">
        <v>169</v>
      </c>
      <c r="I132" s="114" t="s">
        <v>170</v>
      </c>
      <c r="J132" s="114" t="s">
        <v>141</v>
      </c>
      <c r="K132" s="115" t="s">
        <v>171</v>
      </c>
      <c r="L132" s="112"/>
      <c r="M132" s="59" t="s">
        <v>1</v>
      </c>
      <c r="N132" s="60" t="s">
        <v>36</v>
      </c>
      <c r="O132" s="60" t="s">
        <v>172</v>
      </c>
      <c r="P132" s="60" t="s">
        <v>173</v>
      </c>
      <c r="Q132" s="60" t="s">
        <v>174</v>
      </c>
      <c r="R132" s="60" t="s">
        <v>175</v>
      </c>
      <c r="S132" s="60" t="s">
        <v>176</v>
      </c>
      <c r="T132" s="61" t="s">
        <v>177</v>
      </c>
    </row>
    <row r="133" spans="2:65" s="1" customFormat="1" ht="22.9" customHeight="1">
      <c r="B133" s="32"/>
      <c r="C133" s="64" t="s">
        <v>178</v>
      </c>
      <c r="J133" s="116">
        <f>BK133</f>
        <v>0</v>
      </c>
      <c r="L133" s="32"/>
      <c r="M133" s="62"/>
      <c r="N133" s="53"/>
      <c r="O133" s="53"/>
      <c r="P133" s="117">
        <f>P134+P179</f>
        <v>0</v>
      </c>
      <c r="Q133" s="53"/>
      <c r="R133" s="117">
        <f>R134+R179</f>
        <v>0.96446335999999999</v>
      </c>
      <c r="S133" s="53"/>
      <c r="T133" s="118">
        <f>T134+T179</f>
        <v>1.7163395999999997</v>
      </c>
      <c r="AT133" s="17" t="s">
        <v>71</v>
      </c>
      <c r="AU133" s="17" t="s">
        <v>143</v>
      </c>
      <c r="BK133" s="119">
        <f>BK134+BK179</f>
        <v>0</v>
      </c>
    </row>
    <row r="134" spans="2:65" s="11" customFormat="1" ht="25.9" customHeight="1">
      <c r="B134" s="120"/>
      <c r="D134" s="121" t="s">
        <v>71</v>
      </c>
      <c r="E134" s="122" t="s">
        <v>179</v>
      </c>
      <c r="F134" s="122" t="s">
        <v>180</v>
      </c>
      <c r="I134" s="123"/>
      <c r="J134" s="124">
        <f>BK134</f>
        <v>0</v>
      </c>
      <c r="L134" s="120"/>
      <c r="M134" s="125"/>
      <c r="P134" s="126">
        <f>P135+P155+P168+P177</f>
        <v>0</v>
      </c>
      <c r="R134" s="126">
        <f>R135+R155+R168+R177</f>
        <v>0.24276370000000003</v>
      </c>
      <c r="T134" s="127">
        <f>T135+T155+T168+T177</f>
        <v>1.5172799999999997</v>
      </c>
      <c r="AR134" s="121" t="s">
        <v>80</v>
      </c>
      <c r="AT134" s="128" t="s">
        <v>71</v>
      </c>
      <c r="AU134" s="128" t="s">
        <v>72</v>
      </c>
      <c r="AY134" s="121" t="s">
        <v>181</v>
      </c>
      <c r="BK134" s="129">
        <f>BK135+BK155+BK168+BK177</f>
        <v>0</v>
      </c>
    </row>
    <row r="135" spans="2:65" s="11" customFormat="1" ht="22.9" customHeight="1">
      <c r="B135" s="120"/>
      <c r="D135" s="121" t="s">
        <v>71</v>
      </c>
      <c r="E135" s="130" t="s">
        <v>182</v>
      </c>
      <c r="F135" s="130" t="s">
        <v>183</v>
      </c>
      <c r="I135" s="123"/>
      <c r="J135" s="131">
        <f>BK135</f>
        <v>0</v>
      </c>
      <c r="L135" s="120"/>
      <c r="M135" s="125"/>
      <c r="P135" s="126">
        <f>SUM(P136:P154)</f>
        <v>0</v>
      </c>
      <c r="R135" s="126">
        <f>SUM(R136:R154)</f>
        <v>0.24059920000000001</v>
      </c>
      <c r="T135" s="127">
        <f>SUM(T136:T154)</f>
        <v>0</v>
      </c>
      <c r="AR135" s="121" t="s">
        <v>80</v>
      </c>
      <c r="AT135" s="128" t="s">
        <v>71</v>
      </c>
      <c r="AU135" s="128" t="s">
        <v>80</v>
      </c>
      <c r="AY135" s="121" t="s">
        <v>181</v>
      </c>
      <c r="BK135" s="129">
        <f>SUM(BK136:BK154)</f>
        <v>0</v>
      </c>
    </row>
    <row r="136" spans="2:65" s="1" customFormat="1" ht="33" customHeight="1">
      <c r="B136" s="132"/>
      <c r="C136" s="133" t="s">
        <v>80</v>
      </c>
      <c r="D136" s="133" t="s">
        <v>184</v>
      </c>
      <c r="E136" s="134" t="s">
        <v>631</v>
      </c>
      <c r="F136" s="135" t="s">
        <v>632</v>
      </c>
      <c r="G136" s="136" t="s">
        <v>187</v>
      </c>
      <c r="H136" s="137">
        <v>12</v>
      </c>
      <c r="I136" s="138"/>
      <c r="J136" s="139">
        <f>ROUND(I136*H136,2)</f>
        <v>0</v>
      </c>
      <c r="K136" s="135" t="s">
        <v>188</v>
      </c>
      <c r="L136" s="32"/>
      <c r="M136" s="140" t="s">
        <v>1</v>
      </c>
      <c r="N136" s="141" t="s">
        <v>37</v>
      </c>
      <c r="P136" s="142">
        <f>O136*H136</f>
        <v>0</v>
      </c>
      <c r="Q136" s="142">
        <v>3.0000000000000001E-3</v>
      </c>
      <c r="R136" s="142">
        <f>Q136*H136</f>
        <v>3.6000000000000004E-2</v>
      </c>
      <c r="S136" s="142">
        <v>0</v>
      </c>
      <c r="T136" s="143">
        <f>S136*H136</f>
        <v>0</v>
      </c>
      <c r="AR136" s="144" t="s">
        <v>189</v>
      </c>
      <c r="AT136" s="144" t="s">
        <v>184</v>
      </c>
      <c r="AU136" s="144" t="s">
        <v>82</v>
      </c>
      <c r="AY136" s="17" t="s">
        <v>181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80</v>
      </c>
      <c r="BK136" s="145">
        <f>ROUND(I136*H136,2)</f>
        <v>0</v>
      </c>
      <c r="BL136" s="17" t="s">
        <v>189</v>
      </c>
      <c r="BM136" s="144" t="s">
        <v>1014</v>
      </c>
    </row>
    <row r="137" spans="2:65" s="1" customFormat="1" ht="24.2" customHeight="1">
      <c r="B137" s="132"/>
      <c r="C137" s="133" t="s">
        <v>82</v>
      </c>
      <c r="D137" s="133" t="s">
        <v>184</v>
      </c>
      <c r="E137" s="134" t="s">
        <v>185</v>
      </c>
      <c r="F137" s="135" t="s">
        <v>186</v>
      </c>
      <c r="G137" s="136" t="s">
        <v>187</v>
      </c>
      <c r="H137" s="137">
        <v>26.78</v>
      </c>
      <c r="I137" s="138"/>
      <c r="J137" s="139">
        <f>ROUND(I137*H137,2)</f>
        <v>0</v>
      </c>
      <c r="K137" s="135" t="s">
        <v>188</v>
      </c>
      <c r="L137" s="32"/>
      <c r="M137" s="140" t="s">
        <v>1</v>
      </c>
      <c r="N137" s="141" t="s">
        <v>37</v>
      </c>
      <c r="P137" s="142">
        <f>O137*H137</f>
        <v>0</v>
      </c>
      <c r="Q137" s="142">
        <v>2.5999999999999998E-4</v>
      </c>
      <c r="R137" s="142">
        <f>Q137*H137</f>
        <v>6.9627999999999999E-3</v>
      </c>
      <c r="S137" s="142">
        <v>0</v>
      </c>
      <c r="T137" s="143">
        <f>S137*H137</f>
        <v>0</v>
      </c>
      <c r="AR137" s="144" t="s">
        <v>189</v>
      </c>
      <c r="AT137" s="144" t="s">
        <v>184</v>
      </c>
      <c r="AU137" s="144" t="s">
        <v>82</v>
      </c>
      <c r="AY137" s="17" t="s">
        <v>181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80</v>
      </c>
      <c r="BK137" s="145">
        <f>ROUND(I137*H137,2)</f>
        <v>0</v>
      </c>
      <c r="BL137" s="17" t="s">
        <v>189</v>
      </c>
      <c r="BM137" s="144" t="s">
        <v>634</v>
      </c>
    </row>
    <row r="138" spans="2:65" s="12" customFormat="1">
      <c r="B138" s="146"/>
      <c r="D138" s="147" t="s">
        <v>191</v>
      </c>
      <c r="E138" s="148" t="s">
        <v>1</v>
      </c>
      <c r="F138" s="149" t="s">
        <v>983</v>
      </c>
      <c r="H138" s="150">
        <v>11.34</v>
      </c>
      <c r="I138" s="151"/>
      <c r="L138" s="146"/>
      <c r="M138" s="152"/>
      <c r="T138" s="153"/>
      <c r="AT138" s="148" t="s">
        <v>191</v>
      </c>
      <c r="AU138" s="148" t="s">
        <v>82</v>
      </c>
      <c r="AV138" s="12" t="s">
        <v>82</v>
      </c>
      <c r="AW138" s="12" t="s">
        <v>29</v>
      </c>
      <c r="AX138" s="12" t="s">
        <v>72</v>
      </c>
      <c r="AY138" s="148" t="s">
        <v>181</v>
      </c>
    </row>
    <row r="139" spans="2:65" s="12" customFormat="1">
      <c r="B139" s="146"/>
      <c r="D139" s="147" t="s">
        <v>191</v>
      </c>
      <c r="E139" s="148" t="s">
        <v>1</v>
      </c>
      <c r="F139" s="149" t="s">
        <v>1015</v>
      </c>
      <c r="H139" s="150">
        <v>13.92</v>
      </c>
      <c r="I139" s="151"/>
      <c r="L139" s="146"/>
      <c r="M139" s="152"/>
      <c r="T139" s="153"/>
      <c r="AT139" s="148" t="s">
        <v>191</v>
      </c>
      <c r="AU139" s="148" t="s">
        <v>82</v>
      </c>
      <c r="AV139" s="12" t="s">
        <v>82</v>
      </c>
      <c r="AW139" s="12" t="s">
        <v>29</v>
      </c>
      <c r="AX139" s="12" t="s">
        <v>72</v>
      </c>
      <c r="AY139" s="148" t="s">
        <v>181</v>
      </c>
    </row>
    <row r="140" spans="2:65" s="12" customFormat="1">
      <c r="B140" s="146"/>
      <c r="D140" s="147" t="s">
        <v>191</v>
      </c>
      <c r="E140" s="148" t="s">
        <v>1</v>
      </c>
      <c r="F140" s="149" t="s">
        <v>637</v>
      </c>
      <c r="H140" s="150">
        <v>-1.6</v>
      </c>
      <c r="I140" s="151"/>
      <c r="L140" s="146"/>
      <c r="M140" s="152"/>
      <c r="T140" s="153"/>
      <c r="AT140" s="148" t="s">
        <v>191</v>
      </c>
      <c r="AU140" s="148" t="s">
        <v>82</v>
      </c>
      <c r="AV140" s="12" t="s">
        <v>82</v>
      </c>
      <c r="AW140" s="12" t="s">
        <v>29</v>
      </c>
      <c r="AX140" s="12" t="s">
        <v>72</v>
      </c>
      <c r="AY140" s="148" t="s">
        <v>181</v>
      </c>
    </row>
    <row r="141" spans="2:65" s="12" customFormat="1">
      <c r="B141" s="146"/>
      <c r="D141" s="147" t="s">
        <v>191</v>
      </c>
      <c r="E141" s="148" t="s">
        <v>1</v>
      </c>
      <c r="F141" s="149" t="s">
        <v>1016</v>
      </c>
      <c r="H141" s="150">
        <v>3.12</v>
      </c>
      <c r="I141" s="151"/>
      <c r="L141" s="146"/>
      <c r="M141" s="152"/>
      <c r="T141" s="153"/>
      <c r="AT141" s="148" t="s">
        <v>191</v>
      </c>
      <c r="AU141" s="148" t="s">
        <v>82</v>
      </c>
      <c r="AV141" s="12" t="s">
        <v>82</v>
      </c>
      <c r="AW141" s="12" t="s">
        <v>29</v>
      </c>
      <c r="AX141" s="12" t="s">
        <v>72</v>
      </c>
      <c r="AY141" s="148" t="s">
        <v>181</v>
      </c>
    </row>
    <row r="142" spans="2:65" s="13" customFormat="1">
      <c r="B142" s="154"/>
      <c r="D142" s="147" t="s">
        <v>191</v>
      </c>
      <c r="E142" s="155" t="s">
        <v>1</v>
      </c>
      <c r="F142" s="156" t="s">
        <v>193</v>
      </c>
      <c r="H142" s="157">
        <v>26.779999999999998</v>
      </c>
      <c r="I142" s="158"/>
      <c r="L142" s="154"/>
      <c r="M142" s="159"/>
      <c r="T142" s="160"/>
      <c r="AT142" s="155" t="s">
        <v>191</v>
      </c>
      <c r="AU142" s="155" t="s">
        <v>82</v>
      </c>
      <c r="AV142" s="13" t="s">
        <v>189</v>
      </c>
      <c r="AW142" s="13" t="s">
        <v>29</v>
      </c>
      <c r="AX142" s="13" t="s">
        <v>80</v>
      </c>
      <c r="AY142" s="155" t="s">
        <v>181</v>
      </c>
    </row>
    <row r="143" spans="2:65" s="1" customFormat="1" ht="24.2" customHeight="1">
      <c r="B143" s="132"/>
      <c r="C143" s="133" t="s">
        <v>197</v>
      </c>
      <c r="D143" s="133" t="s">
        <v>184</v>
      </c>
      <c r="E143" s="134" t="s">
        <v>194</v>
      </c>
      <c r="F143" s="135" t="s">
        <v>195</v>
      </c>
      <c r="G143" s="136" t="s">
        <v>187</v>
      </c>
      <c r="H143" s="137">
        <v>26.78</v>
      </c>
      <c r="I143" s="138"/>
      <c r="J143" s="139">
        <f>ROUND(I143*H143,2)</f>
        <v>0</v>
      </c>
      <c r="K143" s="135" t="s">
        <v>188</v>
      </c>
      <c r="L143" s="32"/>
      <c r="M143" s="140" t="s">
        <v>1</v>
      </c>
      <c r="N143" s="141" t="s">
        <v>37</v>
      </c>
      <c r="P143" s="142">
        <f>O143*H143</f>
        <v>0</v>
      </c>
      <c r="Q143" s="142">
        <v>4.3800000000000002E-3</v>
      </c>
      <c r="R143" s="142">
        <f>Q143*H143</f>
        <v>0.11729640000000001</v>
      </c>
      <c r="S143" s="142">
        <v>0</v>
      </c>
      <c r="T143" s="143">
        <f>S143*H143</f>
        <v>0</v>
      </c>
      <c r="AR143" s="144" t="s">
        <v>189</v>
      </c>
      <c r="AT143" s="144" t="s">
        <v>184</v>
      </c>
      <c r="AU143" s="144" t="s">
        <v>82</v>
      </c>
      <c r="AY143" s="17" t="s">
        <v>181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80</v>
      </c>
      <c r="BK143" s="145">
        <f>ROUND(I143*H143,2)</f>
        <v>0</v>
      </c>
      <c r="BL143" s="17" t="s">
        <v>189</v>
      </c>
      <c r="BM143" s="144" t="s">
        <v>639</v>
      </c>
    </row>
    <row r="144" spans="2:65" s="1" customFormat="1" ht="24.2" customHeight="1">
      <c r="B144" s="132"/>
      <c r="C144" s="133" t="s">
        <v>189</v>
      </c>
      <c r="D144" s="133" t="s">
        <v>184</v>
      </c>
      <c r="E144" s="134" t="s">
        <v>198</v>
      </c>
      <c r="F144" s="135" t="s">
        <v>199</v>
      </c>
      <c r="G144" s="136" t="s">
        <v>187</v>
      </c>
      <c r="H144" s="137">
        <v>26.78</v>
      </c>
      <c r="I144" s="138"/>
      <c r="J144" s="139">
        <f>ROUND(I144*H144,2)</f>
        <v>0</v>
      </c>
      <c r="K144" s="135" t="s">
        <v>188</v>
      </c>
      <c r="L144" s="32"/>
      <c r="M144" s="140" t="s">
        <v>1</v>
      </c>
      <c r="N144" s="141" t="s">
        <v>37</v>
      </c>
      <c r="P144" s="142">
        <f>O144*H144</f>
        <v>0</v>
      </c>
      <c r="Q144" s="142">
        <v>3.0000000000000001E-3</v>
      </c>
      <c r="R144" s="142">
        <f>Q144*H144</f>
        <v>8.0340000000000009E-2</v>
      </c>
      <c r="S144" s="142">
        <v>0</v>
      </c>
      <c r="T144" s="143">
        <f>S144*H144</f>
        <v>0</v>
      </c>
      <c r="AR144" s="144" t="s">
        <v>189</v>
      </c>
      <c r="AT144" s="144" t="s">
        <v>184</v>
      </c>
      <c r="AU144" s="144" t="s">
        <v>82</v>
      </c>
      <c r="AY144" s="17" t="s">
        <v>181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80</v>
      </c>
      <c r="BK144" s="145">
        <f>ROUND(I144*H144,2)</f>
        <v>0</v>
      </c>
      <c r="BL144" s="17" t="s">
        <v>189</v>
      </c>
      <c r="BM144" s="144" t="s">
        <v>640</v>
      </c>
    </row>
    <row r="145" spans="2:65" s="12" customFormat="1">
      <c r="B145" s="146"/>
      <c r="D145" s="147" t="s">
        <v>191</v>
      </c>
      <c r="E145" s="148" t="s">
        <v>1</v>
      </c>
      <c r="F145" s="149" t="s">
        <v>1017</v>
      </c>
      <c r="H145" s="150">
        <v>26.78</v>
      </c>
      <c r="I145" s="151"/>
      <c r="L145" s="146"/>
      <c r="M145" s="152"/>
      <c r="T145" s="153"/>
      <c r="AT145" s="148" t="s">
        <v>191</v>
      </c>
      <c r="AU145" s="148" t="s">
        <v>82</v>
      </c>
      <c r="AV145" s="12" t="s">
        <v>82</v>
      </c>
      <c r="AW145" s="12" t="s">
        <v>29</v>
      </c>
      <c r="AX145" s="12" t="s">
        <v>72</v>
      </c>
      <c r="AY145" s="148" t="s">
        <v>181</v>
      </c>
    </row>
    <row r="146" spans="2:65" s="14" customFormat="1">
      <c r="B146" s="164"/>
      <c r="D146" s="147" t="s">
        <v>191</v>
      </c>
      <c r="E146" s="165" t="s">
        <v>1</v>
      </c>
      <c r="F146" s="166" t="s">
        <v>735</v>
      </c>
      <c r="H146" s="165" t="s">
        <v>1</v>
      </c>
      <c r="I146" s="167"/>
      <c r="L146" s="164"/>
      <c r="M146" s="168"/>
      <c r="T146" s="169"/>
      <c r="AT146" s="165" t="s">
        <v>191</v>
      </c>
      <c r="AU146" s="165" t="s">
        <v>82</v>
      </c>
      <c r="AV146" s="14" t="s">
        <v>80</v>
      </c>
      <c r="AW146" s="14" t="s">
        <v>29</v>
      </c>
      <c r="AX146" s="14" t="s">
        <v>72</v>
      </c>
      <c r="AY146" s="165" t="s">
        <v>181</v>
      </c>
    </row>
    <row r="147" spans="2:65" s="12" customFormat="1">
      <c r="B147" s="146"/>
      <c r="D147" s="147" t="s">
        <v>191</v>
      </c>
      <c r="E147" s="148" t="s">
        <v>1</v>
      </c>
      <c r="F147" s="149" t="s">
        <v>72</v>
      </c>
      <c r="H147" s="150">
        <v>0</v>
      </c>
      <c r="I147" s="151"/>
      <c r="L147" s="146"/>
      <c r="M147" s="152"/>
      <c r="T147" s="153"/>
      <c r="AT147" s="148" t="s">
        <v>191</v>
      </c>
      <c r="AU147" s="148" t="s">
        <v>82</v>
      </c>
      <c r="AV147" s="12" t="s">
        <v>82</v>
      </c>
      <c r="AW147" s="12" t="s">
        <v>29</v>
      </c>
      <c r="AX147" s="12" t="s">
        <v>72</v>
      </c>
      <c r="AY147" s="148" t="s">
        <v>181</v>
      </c>
    </row>
    <row r="148" spans="2:65" s="13" customFormat="1">
      <c r="B148" s="154"/>
      <c r="D148" s="147" t="s">
        <v>191</v>
      </c>
      <c r="E148" s="155" t="s">
        <v>1</v>
      </c>
      <c r="F148" s="156" t="s">
        <v>193</v>
      </c>
      <c r="H148" s="157">
        <v>26.78</v>
      </c>
      <c r="I148" s="158"/>
      <c r="L148" s="154"/>
      <c r="M148" s="159"/>
      <c r="T148" s="160"/>
      <c r="AT148" s="155" t="s">
        <v>191</v>
      </c>
      <c r="AU148" s="155" t="s">
        <v>82</v>
      </c>
      <c r="AV148" s="13" t="s">
        <v>189</v>
      </c>
      <c r="AW148" s="13" t="s">
        <v>29</v>
      </c>
      <c r="AX148" s="13" t="s">
        <v>80</v>
      </c>
      <c r="AY148" s="155" t="s">
        <v>181</v>
      </c>
    </row>
    <row r="149" spans="2:65" s="1" customFormat="1" ht="16.5" customHeight="1">
      <c r="B149" s="132"/>
      <c r="C149" s="133" t="s">
        <v>206</v>
      </c>
      <c r="D149" s="133" t="s">
        <v>184</v>
      </c>
      <c r="E149" s="134" t="s">
        <v>201</v>
      </c>
      <c r="F149" s="135" t="s">
        <v>202</v>
      </c>
      <c r="G149" s="136" t="s">
        <v>187</v>
      </c>
      <c r="H149" s="137">
        <v>50</v>
      </c>
      <c r="I149" s="138"/>
      <c r="J149" s="139">
        <f>ROUND(I149*H149,2)</f>
        <v>0</v>
      </c>
      <c r="K149" s="135" t="s">
        <v>188</v>
      </c>
      <c r="L149" s="32"/>
      <c r="M149" s="140" t="s">
        <v>1</v>
      </c>
      <c r="N149" s="141" t="s">
        <v>37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189</v>
      </c>
      <c r="AT149" s="144" t="s">
        <v>184</v>
      </c>
      <c r="AU149" s="144" t="s">
        <v>82</v>
      </c>
      <c r="AY149" s="17" t="s">
        <v>181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80</v>
      </c>
      <c r="BK149" s="145">
        <f>ROUND(I149*H149,2)</f>
        <v>0</v>
      </c>
      <c r="BL149" s="17" t="s">
        <v>189</v>
      </c>
      <c r="BM149" s="144" t="s">
        <v>642</v>
      </c>
    </row>
    <row r="150" spans="2:65" s="1" customFormat="1" ht="19.5">
      <c r="B150" s="32"/>
      <c r="D150" s="147" t="s">
        <v>204</v>
      </c>
      <c r="F150" s="161" t="s">
        <v>205</v>
      </c>
      <c r="I150" s="162"/>
      <c r="L150" s="32"/>
      <c r="M150" s="163"/>
      <c r="T150" s="56"/>
      <c r="AT150" s="17" t="s">
        <v>204</v>
      </c>
      <c r="AU150" s="17" t="s">
        <v>82</v>
      </c>
    </row>
    <row r="151" spans="2:65" s="1" customFormat="1" ht="24.2" customHeight="1">
      <c r="B151" s="132"/>
      <c r="C151" s="133" t="s">
        <v>182</v>
      </c>
      <c r="D151" s="133" t="s">
        <v>184</v>
      </c>
      <c r="E151" s="134" t="s">
        <v>207</v>
      </c>
      <c r="F151" s="135" t="s">
        <v>208</v>
      </c>
      <c r="G151" s="136" t="s">
        <v>187</v>
      </c>
      <c r="H151" s="137">
        <v>50</v>
      </c>
      <c r="I151" s="138"/>
      <c r="J151" s="139">
        <f>ROUND(I151*H151,2)</f>
        <v>0</v>
      </c>
      <c r="K151" s="135" t="s">
        <v>188</v>
      </c>
      <c r="L151" s="32"/>
      <c r="M151" s="140" t="s">
        <v>1</v>
      </c>
      <c r="N151" s="141" t="s">
        <v>37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189</v>
      </c>
      <c r="AT151" s="144" t="s">
        <v>184</v>
      </c>
      <c r="AU151" s="144" t="s">
        <v>82</v>
      </c>
      <c r="AY151" s="17" t="s">
        <v>181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80</v>
      </c>
      <c r="BK151" s="145">
        <f>ROUND(I151*H151,2)</f>
        <v>0</v>
      </c>
      <c r="BL151" s="17" t="s">
        <v>189</v>
      </c>
      <c r="BM151" s="144" t="s">
        <v>643</v>
      </c>
    </row>
    <row r="152" spans="2:65" s="1" customFormat="1" ht="19.5">
      <c r="B152" s="32"/>
      <c r="D152" s="147" t="s">
        <v>204</v>
      </c>
      <c r="F152" s="161" t="s">
        <v>205</v>
      </c>
      <c r="I152" s="162"/>
      <c r="L152" s="32"/>
      <c r="M152" s="163"/>
      <c r="T152" s="56"/>
      <c r="AT152" s="17" t="s">
        <v>204</v>
      </c>
      <c r="AU152" s="17" t="s">
        <v>82</v>
      </c>
    </row>
    <row r="153" spans="2:65" s="1" customFormat="1" ht="24.2" customHeight="1">
      <c r="B153" s="132"/>
      <c r="C153" s="133" t="s">
        <v>215</v>
      </c>
      <c r="D153" s="133" t="s">
        <v>184</v>
      </c>
      <c r="E153" s="134" t="s">
        <v>210</v>
      </c>
      <c r="F153" s="135" t="s">
        <v>211</v>
      </c>
      <c r="G153" s="136" t="s">
        <v>187</v>
      </c>
      <c r="H153" s="137">
        <v>5</v>
      </c>
      <c r="I153" s="138"/>
      <c r="J153" s="139">
        <f>ROUND(I153*H153,2)</f>
        <v>0</v>
      </c>
      <c r="K153" s="135" t="s">
        <v>188</v>
      </c>
      <c r="L153" s="32"/>
      <c r="M153" s="140" t="s">
        <v>1</v>
      </c>
      <c r="N153" s="141" t="s">
        <v>37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189</v>
      </c>
      <c r="AT153" s="144" t="s">
        <v>184</v>
      </c>
      <c r="AU153" s="144" t="s">
        <v>82</v>
      </c>
      <c r="AY153" s="17" t="s">
        <v>181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80</v>
      </c>
      <c r="BK153" s="145">
        <f>ROUND(I153*H153,2)</f>
        <v>0</v>
      </c>
      <c r="BL153" s="17" t="s">
        <v>189</v>
      </c>
      <c r="BM153" s="144" t="s">
        <v>644</v>
      </c>
    </row>
    <row r="154" spans="2:65" s="1" customFormat="1" ht="19.5">
      <c r="B154" s="32"/>
      <c r="D154" s="147" t="s">
        <v>204</v>
      </c>
      <c r="F154" s="161" t="s">
        <v>205</v>
      </c>
      <c r="I154" s="162"/>
      <c r="L154" s="32"/>
      <c r="M154" s="163"/>
      <c r="T154" s="56"/>
      <c r="AT154" s="17" t="s">
        <v>204</v>
      </c>
      <c r="AU154" s="17" t="s">
        <v>82</v>
      </c>
    </row>
    <row r="155" spans="2:65" s="11" customFormat="1" ht="22.9" customHeight="1">
      <c r="B155" s="120"/>
      <c r="D155" s="121" t="s">
        <v>71</v>
      </c>
      <c r="E155" s="130" t="s">
        <v>213</v>
      </c>
      <c r="F155" s="130" t="s">
        <v>214</v>
      </c>
      <c r="I155" s="123"/>
      <c r="J155" s="131">
        <f>BK155</f>
        <v>0</v>
      </c>
      <c r="L155" s="120"/>
      <c r="M155" s="125"/>
      <c r="P155" s="126">
        <f>SUM(P156:P167)</f>
        <v>0</v>
      </c>
      <c r="R155" s="126">
        <f>SUM(R156:R167)</f>
        <v>2.1644999999999998E-3</v>
      </c>
      <c r="T155" s="127">
        <f>SUM(T156:T167)</f>
        <v>1.5172799999999997</v>
      </c>
      <c r="AR155" s="121" t="s">
        <v>80</v>
      </c>
      <c r="AT155" s="128" t="s">
        <v>71</v>
      </c>
      <c r="AU155" s="128" t="s">
        <v>80</v>
      </c>
      <c r="AY155" s="121" t="s">
        <v>181</v>
      </c>
      <c r="BK155" s="129">
        <f>SUM(BK156:BK167)</f>
        <v>0</v>
      </c>
    </row>
    <row r="156" spans="2:65" s="1" customFormat="1" ht="33" customHeight="1">
      <c r="B156" s="132"/>
      <c r="C156" s="133" t="s">
        <v>219</v>
      </c>
      <c r="D156" s="133" t="s">
        <v>184</v>
      </c>
      <c r="E156" s="134" t="s">
        <v>216</v>
      </c>
      <c r="F156" s="135" t="s">
        <v>217</v>
      </c>
      <c r="G156" s="136" t="s">
        <v>187</v>
      </c>
      <c r="H156" s="137">
        <v>13.69</v>
      </c>
      <c r="I156" s="138"/>
      <c r="J156" s="139">
        <f>ROUND(I156*H156,2)</f>
        <v>0</v>
      </c>
      <c r="K156" s="135" t="s">
        <v>188</v>
      </c>
      <c r="L156" s="32"/>
      <c r="M156" s="140" t="s">
        <v>1</v>
      </c>
      <c r="N156" s="141" t="s">
        <v>37</v>
      </c>
      <c r="P156" s="142">
        <f>O156*H156</f>
        <v>0</v>
      </c>
      <c r="Q156" s="142">
        <v>1.2999999999999999E-4</v>
      </c>
      <c r="R156" s="142">
        <f>Q156*H156</f>
        <v>1.7796999999999997E-3</v>
      </c>
      <c r="S156" s="142">
        <v>0</v>
      </c>
      <c r="T156" s="143">
        <f>S156*H156</f>
        <v>0</v>
      </c>
      <c r="AR156" s="144" t="s">
        <v>189</v>
      </c>
      <c r="AT156" s="144" t="s">
        <v>184</v>
      </c>
      <c r="AU156" s="144" t="s">
        <v>82</v>
      </c>
      <c r="AY156" s="17" t="s">
        <v>181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80</v>
      </c>
      <c r="BK156" s="145">
        <f>ROUND(I156*H156,2)</f>
        <v>0</v>
      </c>
      <c r="BL156" s="17" t="s">
        <v>189</v>
      </c>
      <c r="BM156" s="144" t="s">
        <v>645</v>
      </c>
    </row>
    <row r="157" spans="2:65" s="1" customFormat="1" ht="24.2" customHeight="1">
      <c r="B157" s="132"/>
      <c r="C157" s="133" t="s">
        <v>213</v>
      </c>
      <c r="D157" s="133" t="s">
        <v>184</v>
      </c>
      <c r="E157" s="134" t="s">
        <v>220</v>
      </c>
      <c r="F157" s="135" t="s">
        <v>221</v>
      </c>
      <c r="G157" s="136" t="s">
        <v>187</v>
      </c>
      <c r="H157" s="137">
        <v>9.6199999999999992</v>
      </c>
      <c r="I157" s="138"/>
      <c r="J157" s="139">
        <f>ROUND(I157*H157,2)</f>
        <v>0</v>
      </c>
      <c r="K157" s="135" t="s">
        <v>188</v>
      </c>
      <c r="L157" s="32"/>
      <c r="M157" s="140" t="s">
        <v>1</v>
      </c>
      <c r="N157" s="141" t="s">
        <v>37</v>
      </c>
      <c r="P157" s="142">
        <f>O157*H157</f>
        <v>0</v>
      </c>
      <c r="Q157" s="142">
        <v>4.0000000000000003E-5</v>
      </c>
      <c r="R157" s="142">
        <f>Q157*H157</f>
        <v>3.8479999999999997E-4</v>
      </c>
      <c r="S157" s="142">
        <v>0</v>
      </c>
      <c r="T157" s="143">
        <f>S157*H157</f>
        <v>0</v>
      </c>
      <c r="AR157" s="144" t="s">
        <v>189</v>
      </c>
      <c r="AT157" s="144" t="s">
        <v>184</v>
      </c>
      <c r="AU157" s="144" t="s">
        <v>82</v>
      </c>
      <c r="AY157" s="17" t="s">
        <v>181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80</v>
      </c>
      <c r="BK157" s="145">
        <f>ROUND(I157*H157,2)</f>
        <v>0</v>
      </c>
      <c r="BL157" s="17" t="s">
        <v>189</v>
      </c>
      <c r="BM157" s="144" t="s">
        <v>646</v>
      </c>
    </row>
    <row r="158" spans="2:65" s="12" customFormat="1">
      <c r="B158" s="146"/>
      <c r="D158" s="147" t="s">
        <v>191</v>
      </c>
      <c r="E158" s="148" t="s">
        <v>1</v>
      </c>
      <c r="F158" s="149" t="s">
        <v>1018</v>
      </c>
      <c r="H158" s="150">
        <v>9.6199999999999992</v>
      </c>
      <c r="I158" s="151"/>
      <c r="L158" s="146"/>
      <c r="M158" s="152"/>
      <c r="T158" s="153"/>
      <c r="AT158" s="148" t="s">
        <v>191</v>
      </c>
      <c r="AU158" s="148" t="s">
        <v>82</v>
      </c>
      <c r="AV158" s="12" t="s">
        <v>82</v>
      </c>
      <c r="AW158" s="12" t="s">
        <v>29</v>
      </c>
      <c r="AX158" s="12" t="s">
        <v>72</v>
      </c>
      <c r="AY158" s="148" t="s">
        <v>181</v>
      </c>
    </row>
    <row r="159" spans="2:65" s="13" customFormat="1">
      <c r="B159" s="154"/>
      <c r="D159" s="147" t="s">
        <v>191</v>
      </c>
      <c r="E159" s="155" t="s">
        <v>1</v>
      </c>
      <c r="F159" s="156" t="s">
        <v>193</v>
      </c>
      <c r="H159" s="157">
        <v>9.6199999999999992</v>
      </c>
      <c r="I159" s="158"/>
      <c r="L159" s="154"/>
      <c r="M159" s="159"/>
      <c r="T159" s="160"/>
      <c r="AT159" s="155" t="s">
        <v>191</v>
      </c>
      <c r="AU159" s="155" t="s">
        <v>82</v>
      </c>
      <c r="AV159" s="13" t="s">
        <v>189</v>
      </c>
      <c r="AW159" s="13" t="s">
        <v>29</v>
      </c>
      <c r="AX159" s="13" t="s">
        <v>80</v>
      </c>
      <c r="AY159" s="155" t="s">
        <v>181</v>
      </c>
    </row>
    <row r="160" spans="2:65" s="1" customFormat="1" ht="21.75" customHeight="1">
      <c r="B160" s="132"/>
      <c r="C160" s="133" t="s">
        <v>110</v>
      </c>
      <c r="D160" s="133" t="s">
        <v>184</v>
      </c>
      <c r="E160" s="134" t="s">
        <v>223</v>
      </c>
      <c r="F160" s="135" t="s">
        <v>224</v>
      </c>
      <c r="G160" s="136" t="s">
        <v>187</v>
      </c>
      <c r="H160" s="137">
        <v>1.6</v>
      </c>
      <c r="I160" s="138"/>
      <c r="J160" s="139">
        <f>ROUND(I160*H160,2)</f>
        <v>0</v>
      </c>
      <c r="K160" s="135" t="s">
        <v>648</v>
      </c>
      <c r="L160" s="32"/>
      <c r="M160" s="140" t="s">
        <v>1</v>
      </c>
      <c r="N160" s="141" t="s">
        <v>37</v>
      </c>
      <c r="P160" s="142">
        <f>O160*H160</f>
        <v>0</v>
      </c>
      <c r="Q160" s="142">
        <v>0</v>
      </c>
      <c r="R160" s="142">
        <f>Q160*H160</f>
        <v>0</v>
      </c>
      <c r="S160" s="142">
        <v>7.5999999999999998E-2</v>
      </c>
      <c r="T160" s="143">
        <f>S160*H160</f>
        <v>0.1216</v>
      </c>
      <c r="AR160" s="144" t="s">
        <v>189</v>
      </c>
      <c r="AT160" s="144" t="s">
        <v>184</v>
      </c>
      <c r="AU160" s="144" t="s">
        <v>82</v>
      </c>
      <c r="AY160" s="17" t="s">
        <v>181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80</v>
      </c>
      <c r="BK160" s="145">
        <f>ROUND(I160*H160,2)</f>
        <v>0</v>
      </c>
      <c r="BL160" s="17" t="s">
        <v>189</v>
      </c>
      <c r="BM160" s="144" t="s">
        <v>1019</v>
      </c>
    </row>
    <row r="161" spans="2:65" s="12" customFormat="1">
      <c r="B161" s="146"/>
      <c r="D161" s="147" t="s">
        <v>191</v>
      </c>
      <c r="E161" s="148" t="s">
        <v>1</v>
      </c>
      <c r="F161" s="149" t="s">
        <v>226</v>
      </c>
      <c r="H161" s="150">
        <v>1.6</v>
      </c>
      <c r="I161" s="151"/>
      <c r="L161" s="146"/>
      <c r="M161" s="152"/>
      <c r="T161" s="153"/>
      <c r="AT161" s="148" t="s">
        <v>191</v>
      </c>
      <c r="AU161" s="148" t="s">
        <v>82</v>
      </c>
      <c r="AV161" s="12" t="s">
        <v>82</v>
      </c>
      <c r="AW161" s="12" t="s">
        <v>29</v>
      </c>
      <c r="AX161" s="12" t="s">
        <v>80</v>
      </c>
      <c r="AY161" s="148" t="s">
        <v>181</v>
      </c>
    </row>
    <row r="162" spans="2:65" s="1" customFormat="1" ht="33" customHeight="1">
      <c r="B162" s="132"/>
      <c r="C162" s="133" t="s">
        <v>113</v>
      </c>
      <c r="D162" s="133" t="s">
        <v>184</v>
      </c>
      <c r="E162" s="134" t="s">
        <v>227</v>
      </c>
      <c r="F162" s="135" t="s">
        <v>228</v>
      </c>
      <c r="G162" s="136" t="s">
        <v>187</v>
      </c>
      <c r="H162" s="137">
        <v>11.44</v>
      </c>
      <c r="I162" s="138"/>
      <c r="J162" s="139">
        <f>ROUND(I162*H162,2)</f>
        <v>0</v>
      </c>
      <c r="K162" s="135" t="s">
        <v>188</v>
      </c>
      <c r="L162" s="32"/>
      <c r="M162" s="140" t="s">
        <v>1</v>
      </c>
      <c r="N162" s="141" t="s">
        <v>37</v>
      </c>
      <c r="P162" s="142">
        <f>O162*H162</f>
        <v>0</v>
      </c>
      <c r="Q162" s="142">
        <v>0</v>
      </c>
      <c r="R162" s="142">
        <f>Q162*H162</f>
        <v>0</v>
      </c>
      <c r="S162" s="142">
        <v>0.122</v>
      </c>
      <c r="T162" s="143">
        <f>S162*H162</f>
        <v>1.3956799999999998</v>
      </c>
      <c r="AR162" s="144" t="s">
        <v>189</v>
      </c>
      <c r="AT162" s="144" t="s">
        <v>184</v>
      </c>
      <c r="AU162" s="144" t="s">
        <v>82</v>
      </c>
      <c r="AY162" s="17" t="s">
        <v>181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80</v>
      </c>
      <c r="BK162" s="145">
        <f>ROUND(I162*H162,2)</f>
        <v>0</v>
      </c>
      <c r="BL162" s="17" t="s">
        <v>189</v>
      </c>
      <c r="BM162" s="144" t="s">
        <v>650</v>
      </c>
    </row>
    <row r="163" spans="2:65" s="14" customFormat="1">
      <c r="B163" s="164"/>
      <c r="D163" s="147" t="s">
        <v>191</v>
      </c>
      <c r="E163" s="165" t="s">
        <v>1</v>
      </c>
      <c r="F163" s="166" t="s">
        <v>230</v>
      </c>
      <c r="H163" s="165" t="s">
        <v>1</v>
      </c>
      <c r="I163" s="167"/>
      <c r="L163" s="164"/>
      <c r="M163" s="168"/>
      <c r="T163" s="169"/>
      <c r="AT163" s="165" t="s">
        <v>191</v>
      </c>
      <c r="AU163" s="165" t="s">
        <v>82</v>
      </c>
      <c r="AV163" s="14" t="s">
        <v>80</v>
      </c>
      <c r="AW163" s="14" t="s">
        <v>29</v>
      </c>
      <c r="AX163" s="14" t="s">
        <v>72</v>
      </c>
      <c r="AY163" s="165" t="s">
        <v>181</v>
      </c>
    </row>
    <row r="164" spans="2:65" s="12" customFormat="1">
      <c r="B164" s="146"/>
      <c r="D164" s="147" t="s">
        <v>191</v>
      </c>
      <c r="E164" s="148" t="s">
        <v>1</v>
      </c>
      <c r="F164" s="149" t="s">
        <v>1020</v>
      </c>
      <c r="H164" s="150">
        <v>2.86</v>
      </c>
      <c r="I164" s="151"/>
      <c r="L164" s="146"/>
      <c r="M164" s="152"/>
      <c r="T164" s="153"/>
      <c r="AT164" s="148" t="s">
        <v>191</v>
      </c>
      <c r="AU164" s="148" t="s">
        <v>82</v>
      </c>
      <c r="AV164" s="12" t="s">
        <v>82</v>
      </c>
      <c r="AW164" s="12" t="s">
        <v>29</v>
      </c>
      <c r="AX164" s="12" t="s">
        <v>72</v>
      </c>
      <c r="AY164" s="148" t="s">
        <v>181</v>
      </c>
    </row>
    <row r="165" spans="2:65" s="14" customFormat="1">
      <c r="B165" s="164"/>
      <c r="D165" s="147" t="s">
        <v>191</v>
      </c>
      <c r="E165" s="165" t="s">
        <v>1</v>
      </c>
      <c r="F165" s="166" t="s">
        <v>652</v>
      </c>
      <c r="H165" s="165" t="s">
        <v>1</v>
      </c>
      <c r="I165" s="167"/>
      <c r="L165" s="164"/>
      <c r="M165" s="168"/>
      <c r="T165" s="169"/>
      <c r="AT165" s="165" t="s">
        <v>191</v>
      </c>
      <c r="AU165" s="165" t="s">
        <v>82</v>
      </c>
      <c r="AV165" s="14" t="s">
        <v>80</v>
      </c>
      <c r="AW165" s="14" t="s">
        <v>29</v>
      </c>
      <c r="AX165" s="14" t="s">
        <v>72</v>
      </c>
      <c r="AY165" s="165" t="s">
        <v>181</v>
      </c>
    </row>
    <row r="166" spans="2:65" s="12" customFormat="1">
      <c r="B166" s="146"/>
      <c r="D166" s="147" t="s">
        <v>191</v>
      </c>
      <c r="E166" s="148" t="s">
        <v>1</v>
      </c>
      <c r="F166" s="149" t="s">
        <v>1021</v>
      </c>
      <c r="H166" s="150">
        <v>8.58</v>
      </c>
      <c r="I166" s="151"/>
      <c r="L166" s="146"/>
      <c r="M166" s="152"/>
      <c r="T166" s="153"/>
      <c r="AT166" s="148" t="s">
        <v>191</v>
      </c>
      <c r="AU166" s="148" t="s">
        <v>82</v>
      </c>
      <c r="AV166" s="12" t="s">
        <v>82</v>
      </c>
      <c r="AW166" s="12" t="s">
        <v>29</v>
      </c>
      <c r="AX166" s="12" t="s">
        <v>72</v>
      </c>
      <c r="AY166" s="148" t="s">
        <v>181</v>
      </c>
    </row>
    <row r="167" spans="2:65" s="13" customFormat="1">
      <c r="B167" s="154"/>
      <c r="D167" s="147" t="s">
        <v>191</v>
      </c>
      <c r="E167" s="155" t="s">
        <v>1</v>
      </c>
      <c r="F167" s="156" t="s">
        <v>193</v>
      </c>
      <c r="H167" s="157">
        <v>11.44</v>
      </c>
      <c r="I167" s="158"/>
      <c r="L167" s="154"/>
      <c r="M167" s="159"/>
      <c r="T167" s="160"/>
      <c r="AT167" s="155" t="s">
        <v>191</v>
      </c>
      <c r="AU167" s="155" t="s">
        <v>82</v>
      </c>
      <c r="AV167" s="13" t="s">
        <v>189</v>
      </c>
      <c r="AW167" s="13" t="s">
        <v>29</v>
      </c>
      <c r="AX167" s="13" t="s">
        <v>80</v>
      </c>
      <c r="AY167" s="155" t="s">
        <v>181</v>
      </c>
    </row>
    <row r="168" spans="2:65" s="11" customFormat="1" ht="22.9" customHeight="1">
      <c r="B168" s="120"/>
      <c r="D168" s="121" t="s">
        <v>71</v>
      </c>
      <c r="E168" s="130" t="s">
        <v>232</v>
      </c>
      <c r="F168" s="130" t="s">
        <v>233</v>
      </c>
      <c r="I168" s="123"/>
      <c r="J168" s="131">
        <f>BK168</f>
        <v>0</v>
      </c>
      <c r="L168" s="120"/>
      <c r="M168" s="125"/>
      <c r="P168" s="126">
        <f>SUM(P169:P176)</f>
        <v>0</v>
      </c>
      <c r="R168" s="126">
        <f>SUM(R169:R176)</f>
        <v>0</v>
      </c>
      <c r="T168" s="127">
        <f>SUM(T169:T176)</f>
        <v>0</v>
      </c>
      <c r="AR168" s="121" t="s">
        <v>80</v>
      </c>
      <c r="AT168" s="128" t="s">
        <v>71</v>
      </c>
      <c r="AU168" s="128" t="s">
        <v>80</v>
      </c>
      <c r="AY168" s="121" t="s">
        <v>181</v>
      </c>
      <c r="BK168" s="129">
        <f>SUM(BK169:BK176)</f>
        <v>0</v>
      </c>
    </row>
    <row r="169" spans="2:65" s="1" customFormat="1" ht="24.2" customHeight="1">
      <c r="B169" s="132"/>
      <c r="C169" s="133" t="s">
        <v>116</v>
      </c>
      <c r="D169" s="133" t="s">
        <v>184</v>
      </c>
      <c r="E169" s="134" t="s">
        <v>234</v>
      </c>
      <c r="F169" s="135" t="s">
        <v>235</v>
      </c>
      <c r="G169" s="136" t="s">
        <v>236</v>
      </c>
      <c r="H169" s="137">
        <v>1.716</v>
      </c>
      <c r="I169" s="138"/>
      <c r="J169" s="139">
        <f>ROUND(I169*H169,2)</f>
        <v>0</v>
      </c>
      <c r="K169" s="135" t="s">
        <v>188</v>
      </c>
      <c r="L169" s="32"/>
      <c r="M169" s="140" t="s">
        <v>1</v>
      </c>
      <c r="N169" s="141" t="s">
        <v>37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189</v>
      </c>
      <c r="AT169" s="144" t="s">
        <v>184</v>
      </c>
      <c r="AU169" s="144" t="s">
        <v>82</v>
      </c>
      <c r="AY169" s="17" t="s">
        <v>181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80</v>
      </c>
      <c r="BK169" s="145">
        <f>ROUND(I169*H169,2)</f>
        <v>0</v>
      </c>
      <c r="BL169" s="17" t="s">
        <v>189</v>
      </c>
      <c r="BM169" s="144" t="s">
        <v>654</v>
      </c>
    </row>
    <row r="170" spans="2:65" s="1" customFormat="1" ht="21.75" customHeight="1">
      <c r="B170" s="132"/>
      <c r="C170" s="133" t="s">
        <v>119</v>
      </c>
      <c r="D170" s="133" t="s">
        <v>184</v>
      </c>
      <c r="E170" s="134" t="s">
        <v>238</v>
      </c>
      <c r="F170" s="135" t="s">
        <v>239</v>
      </c>
      <c r="G170" s="136" t="s">
        <v>240</v>
      </c>
      <c r="H170" s="137">
        <v>18</v>
      </c>
      <c r="I170" s="138"/>
      <c r="J170" s="139">
        <f>ROUND(I170*H170,2)</f>
        <v>0</v>
      </c>
      <c r="K170" s="135" t="s">
        <v>188</v>
      </c>
      <c r="L170" s="32"/>
      <c r="M170" s="140" t="s">
        <v>1</v>
      </c>
      <c r="N170" s="141" t="s">
        <v>37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189</v>
      </c>
      <c r="AT170" s="144" t="s">
        <v>184</v>
      </c>
      <c r="AU170" s="144" t="s">
        <v>82</v>
      </c>
      <c r="AY170" s="17" t="s">
        <v>181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80</v>
      </c>
      <c r="BK170" s="145">
        <f>ROUND(I170*H170,2)</f>
        <v>0</v>
      </c>
      <c r="BL170" s="17" t="s">
        <v>189</v>
      </c>
      <c r="BM170" s="144" t="s">
        <v>655</v>
      </c>
    </row>
    <row r="171" spans="2:65" s="1" customFormat="1" ht="24.2" customHeight="1">
      <c r="B171" s="132"/>
      <c r="C171" s="133" t="s">
        <v>122</v>
      </c>
      <c r="D171" s="133" t="s">
        <v>184</v>
      </c>
      <c r="E171" s="134" t="s">
        <v>242</v>
      </c>
      <c r="F171" s="135" t="s">
        <v>243</v>
      </c>
      <c r="G171" s="136" t="s">
        <v>240</v>
      </c>
      <c r="H171" s="137">
        <v>180</v>
      </c>
      <c r="I171" s="138"/>
      <c r="J171" s="139">
        <f>ROUND(I171*H171,2)</f>
        <v>0</v>
      </c>
      <c r="K171" s="135" t="s">
        <v>188</v>
      </c>
      <c r="L171" s="32"/>
      <c r="M171" s="140" t="s">
        <v>1</v>
      </c>
      <c r="N171" s="141" t="s">
        <v>37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189</v>
      </c>
      <c r="AT171" s="144" t="s">
        <v>184</v>
      </c>
      <c r="AU171" s="144" t="s">
        <v>82</v>
      </c>
      <c r="AY171" s="17" t="s">
        <v>181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80</v>
      </c>
      <c r="BK171" s="145">
        <f>ROUND(I171*H171,2)</f>
        <v>0</v>
      </c>
      <c r="BL171" s="17" t="s">
        <v>189</v>
      </c>
      <c r="BM171" s="144" t="s">
        <v>656</v>
      </c>
    </row>
    <row r="172" spans="2:65" s="12" customFormat="1">
      <c r="B172" s="146"/>
      <c r="D172" s="147" t="s">
        <v>191</v>
      </c>
      <c r="E172" s="148" t="s">
        <v>1</v>
      </c>
      <c r="F172" s="149" t="s">
        <v>245</v>
      </c>
      <c r="H172" s="150">
        <v>180</v>
      </c>
      <c r="I172" s="151"/>
      <c r="L172" s="146"/>
      <c r="M172" s="152"/>
      <c r="T172" s="153"/>
      <c r="AT172" s="148" t="s">
        <v>191</v>
      </c>
      <c r="AU172" s="148" t="s">
        <v>82</v>
      </c>
      <c r="AV172" s="12" t="s">
        <v>82</v>
      </c>
      <c r="AW172" s="12" t="s">
        <v>29</v>
      </c>
      <c r="AX172" s="12" t="s">
        <v>80</v>
      </c>
      <c r="AY172" s="148" t="s">
        <v>181</v>
      </c>
    </row>
    <row r="173" spans="2:65" s="1" customFormat="1" ht="24.2" customHeight="1">
      <c r="B173" s="132"/>
      <c r="C173" s="133" t="s">
        <v>8</v>
      </c>
      <c r="D173" s="133" t="s">
        <v>184</v>
      </c>
      <c r="E173" s="134" t="s">
        <v>246</v>
      </c>
      <c r="F173" s="135" t="s">
        <v>247</v>
      </c>
      <c r="G173" s="136" t="s">
        <v>236</v>
      </c>
      <c r="H173" s="137">
        <v>1.716</v>
      </c>
      <c r="I173" s="138"/>
      <c r="J173" s="139">
        <f>ROUND(I173*H173,2)</f>
        <v>0</v>
      </c>
      <c r="K173" s="135" t="s">
        <v>188</v>
      </c>
      <c r="L173" s="32"/>
      <c r="M173" s="140" t="s">
        <v>1</v>
      </c>
      <c r="N173" s="141" t="s">
        <v>37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189</v>
      </c>
      <c r="AT173" s="144" t="s">
        <v>184</v>
      </c>
      <c r="AU173" s="144" t="s">
        <v>82</v>
      </c>
      <c r="AY173" s="17" t="s">
        <v>181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80</v>
      </c>
      <c r="BK173" s="145">
        <f>ROUND(I173*H173,2)</f>
        <v>0</v>
      </c>
      <c r="BL173" s="17" t="s">
        <v>189</v>
      </c>
      <c r="BM173" s="144" t="s">
        <v>657</v>
      </c>
    </row>
    <row r="174" spans="2:65" s="1" customFormat="1" ht="24.2" customHeight="1">
      <c r="B174" s="132"/>
      <c r="C174" s="133" t="s">
        <v>127</v>
      </c>
      <c r="D174" s="133" t="s">
        <v>184</v>
      </c>
      <c r="E174" s="134" t="s">
        <v>249</v>
      </c>
      <c r="F174" s="135" t="s">
        <v>250</v>
      </c>
      <c r="G174" s="136" t="s">
        <v>236</v>
      </c>
      <c r="H174" s="137">
        <v>32.603999999999999</v>
      </c>
      <c r="I174" s="138"/>
      <c r="J174" s="139">
        <f>ROUND(I174*H174,2)</f>
        <v>0</v>
      </c>
      <c r="K174" s="135" t="s">
        <v>188</v>
      </c>
      <c r="L174" s="32"/>
      <c r="M174" s="140" t="s">
        <v>1</v>
      </c>
      <c r="N174" s="141" t="s">
        <v>37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189</v>
      </c>
      <c r="AT174" s="144" t="s">
        <v>184</v>
      </c>
      <c r="AU174" s="144" t="s">
        <v>82</v>
      </c>
      <c r="AY174" s="17" t="s">
        <v>181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80</v>
      </c>
      <c r="BK174" s="145">
        <f>ROUND(I174*H174,2)</f>
        <v>0</v>
      </c>
      <c r="BL174" s="17" t="s">
        <v>189</v>
      </c>
      <c r="BM174" s="144" t="s">
        <v>658</v>
      </c>
    </row>
    <row r="175" spans="2:65" s="12" customFormat="1">
      <c r="B175" s="146"/>
      <c r="D175" s="147" t="s">
        <v>191</v>
      </c>
      <c r="F175" s="149" t="s">
        <v>1022</v>
      </c>
      <c r="H175" s="150">
        <v>32.603999999999999</v>
      </c>
      <c r="I175" s="151"/>
      <c r="L175" s="146"/>
      <c r="M175" s="152"/>
      <c r="T175" s="153"/>
      <c r="AT175" s="148" t="s">
        <v>191</v>
      </c>
      <c r="AU175" s="148" t="s">
        <v>82</v>
      </c>
      <c r="AV175" s="12" t="s">
        <v>82</v>
      </c>
      <c r="AW175" s="12" t="s">
        <v>3</v>
      </c>
      <c r="AX175" s="12" t="s">
        <v>80</v>
      </c>
      <c r="AY175" s="148" t="s">
        <v>181</v>
      </c>
    </row>
    <row r="176" spans="2:65" s="1" customFormat="1" ht="33" customHeight="1">
      <c r="B176" s="132"/>
      <c r="C176" s="133" t="s">
        <v>130</v>
      </c>
      <c r="D176" s="133" t="s">
        <v>184</v>
      </c>
      <c r="E176" s="134" t="s">
        <v>253</v>
      </c>
      <c r="F176" s="135" t="s">
        <v>254</v>
      </c>
      <c r="G176" s="136" t="s">
        <v>236</v>
      </c>
      <c r="H176" s="137">
        <v>1.716</v>
      </c>
      <c r="I176" s="138"/>
      <c r="J176" s="139">
        <f>ROUND(I176*H176,2)</f>
        <v>0</v>
      </c>
      <c r="K176" s="135" t="s">
        <v>188</v>
      </c>
      <c r="L176" s="32"/>
      <c r="M176" s="140" t="s">
        <v>1</v>
      </c>
      <c r="N176" s="141" t="s">
        <v>37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189</v>
      </c>
      <c r="AT176" s="144" t="s">
        <v>184</v>
      </c>
      <c r="AU176" s="144" t="s">
        <v>82</v>
      </c>
      <c r="AY176" s="17" t="s">
        <v>181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80</v>
      </c>
      <c r="BK176" s="145">
        <f>ROUND(I176*H176,2)</f>
        <v>0</v>
      </c>
      <c r="BL176" s="17" t="s">
        <v>189</v>
      </c>
      <c r="BM176" s="144" t="s">
        <v>660</v>
      </c>
    </row>
    <row r="177" spans="2:65" s="11" customFormat="1" ht="22.9" customHeight="1">
      <c r="B177" s="120"/>
      <c r="D177" s="121" t="s">
        <v>71</v>
      </c>
      <c r="E177" s="130" t="s">
        <v>256</v>
      </c>
      <c r="F177" s="130" t="s">
        <v>257</v>
      </c>
      <c r="I177" s="123"/>
      <c r="J177" s="131">
        <f>BK177</f>
        <v>0</v>
      </c>
      <c r="L177" s="120"/>
      <c r="M177" s="125"/>
      <c r="P177" s="126">
        <f>P178</f>
        <v>0</v>
      </c>
      <c r="R177" s="126">
        <f>R178</f>
        <v>0</v>
      </c>
      <c r="T177" s="127">
        <f>T178</f>
        <v>0</v>
      </c>
      <c r="AR177" s="121" t="s">
        <v>80</v>
      </c>
      <c r="AT177" s="128" t="s">
        <v>71</v>
      </c>
      <c r="AU177" s="128" t="s">
        <v>80</v>
      </c>
      <c r="AY177" s="121" t="s">
        <v>181</v>
      </c>
      <c r="BK177" s="129">
        <f>BK178</f>
        <v>0</v>
      </c>
    </row>
    <row r="178" spans="2:65" s="1" customFormat="1" ht="21.75" customHeight="1">
      <c r="B178" s="132"/>
      <c r="C178" s="133" t="s">
        <v>265</v>
      </c>
      <c r="D178" s="133" t="s">
        <v>184</v>
      </c>
      <c r="E178" s="134" t="s">
        <v>258</v>
      </c>
      <c r="F178" s="135" t="s">
        <v>259</v>
      </c>
      <c r="G178" s="136" t="s">
        <v>236</v>
      </c>
      <c r="H178" s="137">
        <v>0.24299999999999999</v>
      </c>
      <c r="I178" s="138"/>
      <c r="J178" s="139">
        <f>ROUND(I178*H178,2)</f>
        <v>0</v>
      </c>
      <c r="K178" s="135" t="s">
        <v>188</v>
      </c>
      <c r="L178" s="32"/>
      <c r="M178" s="140" t="s">
        <v>1</v>
      </c>
      <c r="N178" s="141" t="s">
        <v>37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189</v>
      </c>
      <c r="AT178" s="144" t="s">
        <v>184</v>
      </c>
      <c r="AU178" s="144" t="s">
        <v>82</v>
      </c>
      <c r="AY178" s="17" t="s">
        <v>181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189</v>
      </c>
      <c r="BM178" s="144" t="s">
        <v>661</v>
      </c>
    </row>
    <row r="179" spans="2:65" s="11" customFormat="1" ht="25.9" customHeight="1">
      <c r="B179" s="120"/>
      <c r="D179" s="121" t="s">
        <v>71</v>
      </c>
      <c r="E179" s="122" t="s">
        <v>261</v>
      </c>
      <c r="F179" s="122" t="s">
        <v>262</v>
      </c>
      <c r="I179" s="123"/>
      <c r="J179" s="124">
        <f>BK179</f>
        <v>0</v>
      </c>
      <c r="L179" s="120"/>
      <c r="M179" s="125"/>
      <c r="P179" s="126">
        <f>P180+P189+P192+P194+P198+P209+P215+P220+P229+P244+P247</f>
        <v>0</v>
      </c>
      <c r="R179" s="126">
        <f>R180+R189+R192+R194+R198+R209+R215+R220+R229+R244+R247</f>
        <v>0.72169965999999997</v>
      </c>
      <c r="T179" s="127">
        <f>T180+T189+T192+T194+T198+T209+T215+T220+T229+T244+T247</f>
        <v>0.19905960000000003</v>
      </c>
      <c r="AR179" s="121" t="s">
        <v>82</v>
      </c>
      <c r="AT179" s="128" t="s">
        <v>71</v>
      </c>
      <c r="AU179" s="128" t="s">
        <v>72</v>
      </c>
      <c r="AY179" s="121" t="s">
        <v>181</v>
      </c>
      <c r="BK179" s="129">
        <f>BK180+BK189+BK192+BK194+BK198+BK209+BK215+BK220+BK229+BK244+BK247</f>
        <v>0</v>
      </c>
    </row>
    <row r="180" spans="2:65" s="11" customFormat="1" ht="22.9" customHeight="1">
      <c r="B180" s="120"/>
      <c r="D180" s="121" t="s">
        <v>71</v>
      </c>
      <c r="E180" s="130" t="s">
        <v>263</v>
      </c>
      <c r="F180" s="130" t="s">
        <v>264</v>
      </c>
      <c r="I180" s="123"/>
      <c r="J180" s="131">
        <f>BK180</f>
        <v>0</v>
      </c>
      <c r="L180" s="120"/>
      <c r="M180" s="125"/>
      <c r="P180" s="126">
        <f>SUM(P181:P188)</f>
        <v>0</v>
      </c>
      <c r="R180" s="126">
        <f>SUM(R181:R188)</f>
        <v>0.11448</v>
      </c>
      <c r="T180" s="127">
        <f>SUM(T181:T188)</f>
        <v>0</v>
      </c>
      <c r="AR180" s="121" t="s">
        <v>82</v>
      </c>
      <c r="AT180" s="128" t="s">
        <v>71</v>
      </c>
      <c r="AU180" s="128" t="s">
        <v>80</v>
      </c>
      <c r="AY180" s="121" t="s">
        <v>181</v>
      </c>
      <c r="BK180" s="129">
        <f>SUM(BK181:BK188)</f>
        <v>0</v>
      </c>
    </row>
    <row r="181" spans="2:65" s="1" customFormat="1" ht="24.2" customHeight="1">
      <c r="B181" s="132"/>
      <c r="C181" s="133" t="s">
        <v>271</v>
      </c>
      <c r="D181" s="133" t="s">
        <v>184</v>
      </c>
      <c r="E181" s="134" t="s">
        <v>266</v>
      </c>
      <c r="F181" s="135" t="s">
        <v>267</v>
      </c>
      <c r="G181" s="136" t="s">
        <v>187</v>
      </c>
      <c r="H181" s="137">
        <v>12</v>
      </c>
      <c r="I181" s="138"/>
      <c r="J181" s="139">
        <f>ROUND(I181*H181,2)</f>
        <v>0</v>
      </c>
      <c r="K181" s="135" t="s">
        <v>188</v>
      </c>
      <c r="L181" s="32"/>
      <c r="M181" s="140" t="s">
        <v>1</v>
      </c>
      <c r="N181" s="141" t="s">
        <v>37</v>
      </c>
      <c r="P181" s="142">
        <f>O181*H181</f>
        <v>0</v>
      </c>
      <c r="Q181" s="142">
        <v>2.9999999999999997E-4</v>
      </c>
      <c r="R181" s="142">
        <f>Q181*H181</f>
        <v>3.5999999999999999E-3</v>
      </c>
      <c r="S181" s="142">
        <v>0</v>
      </c>
      <c r="T181" s="143">
        <f>S181*H181</f>
        <v>0</v>
      </c>
      <c r="AR181" s="144" t="s">
        <v>127</v>
      </c>
      <c r="AT181" s="144" t="s">
        <v>184</v>
      </c>
      <c r="AU181" s="144" t="s">
        <v>82</v>
      </c>
      <c r="AY181" s="17" t="s">
        <v>181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80</v>
      </c>
      <c r="BK181" s="145">
        <f>ROUND(I181*H181,2)</f>
        <v>0</v>
      </c>
      <c r="BL181" s="17" t="s">
        <v>127</v>
      </c>
      <c r="BM181" s="144" t="s">
        <v>1023</v>
      </c>
    </row>
    <row r="182" spans="2:65" s="1" customFormat="1" ht="24.2" customHeight="1">
      <c r="B182" s="132"/>
      <c r="C182" s="170" t="s">
        <v>278</v>
      </c>
      <c r="D182" s="170" t="s">
        <v>272</v>
      </c>
      <c r="E182" s="171" t="s">
        <v>273</v>
      </c>
      <c r="F182" s="172" t="s">
        <v>274</v>
      </c>
      <c r="G182" s="173" t="s">
        <v>187</v>
      </c>
      <c r="H182" s="174">
        <v>13.2</v>
      </c>
      <c r="I182" s="175"/>
      <c r="J182" s="176">
        <f>ROUND(I182*H182,2)</f>
        <v>0</v>
      </c>
      <c r="K182" s="172" t="s">
        <v>188</v>
      </c>
      <c r="L182" s="177"/>
      <c r="M182" s="178" t="s">
        <v>1</v>
      </c>
      <c r="N182" s="179" t="s">
        <v>37</v>
      </c>
      <c r="P182" s="142">
        <f>O182*H182</f>
        <v>0</v>
      </c>
      <c r="Q182" s="142">
        <v>4.1999999999999997E-3</v>
      </c>
      <c r="R182" s="142">
        <f>Q182*H182</f>
        <v>5.5439999999999996E-2</v>
      </c>
      <c r="S182" s="142">
        <v>0</v>
      </c>
      <c r="T182" s="143">
        <f>S182*H182</f>
        <v>0</v>
      </c>
      <c r="AR182" s="144" t="s">
        <v>275</v>
      </c>
      <c r="AT182" s="144" t="s">
        <v>272</v>
      </c>
      <c r="AU182" s="144" t="s">
        <v>82</v>
      </c>
      <c r="AY182" s="17" t="s">
        <v>181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80</v>
      </c>
      <c r="BK182" s="145">
        <f>ROUND(I182*H182,2)</f>
        <v>0</v>
      </c>
      <c r="BL182" s="17" t="s">
        <v>127</v>
      </c>
      <c r="BM182" s="144" t="s">
        <v>1024</v>
      </c>
    </row>
    <row r="183" spans="2:65" s="12" customFormat="1">
      <c r="B183" s="146"/>
      <c r="D183" s="147" t="s">
        <v>191</v>
      </c>
      <c r="F183" s="149" t="s">
        <v>1025</v>
      </c>
      <c r="H183" s="150">
        <v>13.2</v>
      </c>
      <c r="I183" s="151"/>
      <c r="L183" s="146"/>
      <c r="M183" s="152"/>
      <c r="T183" s="153"/>
      <c r="AT183" s="148" t="s">
        <v>191</v>
      </c>
      <c r="AU183" s="148" t="s">
        <v>82</v>
      </c>
      <c r="AV183" s="12" t="s">
        <v>82</v>
      </c>
      <c r="AW183" s="12" t="s">
        <v>3</v>
      </c>
      <c r="AX183" s="12" t="s">
        <v>80</v>
      </c>
      <c r="AY183" s="148" t="s">
        <v>181</v>
      </c>
    </row>
    <row r="184" spans="2:65" s="1" customFormat="1" ht="24.2" customHeight="1">
      <c r="B184" s="132"/>
      <c r="C184" s="133" t="s">
        <v>7</v>
      </c>
      <c r="D184" s="133" t="s">
        <v>184</v>
      </c>
      <c r="E184" s="134" t="s">
        <v>279</v>
      </c>
      <c r="F184" s="135" t="s">
        <v>280</v>
      </c>
      <c r="G184" s="136" t="s">
        <v>187</v>
      </c>
      <c r="H184" s="137">
        <v>12</v>
      </c>
      <c r="I184" s="138"/>
      <c r="J184" s="139">
        <f>ROUND(I184*H184,2)</f>
        <v>0</v>
      </c>
      <c r="K184" s="135" t="s">
        <v>188</v>
      </c>
      <c r="L184" s="32"/>
      <c r="M184" s="140" t="s">
        <v>1</v>
      </c>
      <c r="N184" s="141" t="s">
        <v>37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127</v>
      </c>
      <c r="AT184" s="144" t="s">
        <v>184</v>
      </c>
      <c r="AU184" s="144" t="s">
        <v>82</v>
      </c>
      <c r="AY184" s="17" t="s">
        <v>181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80</v>
      </c>
      <c r="BK184" s="145">
        <f>ROUND(I184*H184,2)</f>
        <v>0</v>
      </c>
      <c r="BL184" s="17" t="s">
        <v>127</v>
      </c>
      <c r="BM184" s="144" t="s">
        <v>1026</v>
      </c>
    </row>
    <row r="185" spans="2:65" s="1" customFormat="1" ht="24.2" customHeight="1">
      <c r="B185" s="132"/>
      <c r="C185" s="170" t="s">
        <v>284</v>
      </c>
      <c r="D185" s="170" t="s">
        <v>272</v>
      </c>
      <c r="E185" s="171" t="s">
        <v>273</v>
      </c>
      <c r="F185" s="172" t="s">
        <v>274</v>
      </c>
      <c r="G185" s="173" t="s">
        <v>187</v>
      </c>
      <c r="H185" s="174">
        <v>13.2</v>
      </c>
      <c r="I185" s="175"/>
      <c r="J185" s="176">
        <f>ROUND(I185*H185,2)</f>
        <v>0</v>
      </c>
      <c r="K185" s="172" t="s">
        <v>188</v>
      </c>
      <c r="L185" s="177"/>
      <c r="M185" s="178" t="s">
        <v>1</v>
      </c>
      <c r="N185" s="179" t="s">
        <v>37</v>
      </c>
      <c r="P185" s="142">
        <f>O185*H185</f>
        <v>0</v>
      </c>
      <c r="Q185" s="142">
        <v>4.1999999999999997E-3</v>
      </c>
      <c r="R185" s="142">
        <f>Q185*H185</f>
        <v>5.5439999999999996E-2</v>
      </c>
      <c r="S185" s="142">
        <v>0</v>
      </c>
      <c r="T185" s="143">
        <f>S185*H185</f>
        <v>0</v>
      </c>
      <c r="AR185" s="144" t="s">
        <v>275</v>
      </c>
      <c r="AT185" s="144" t="s">
        <v>272</v>
      </c>
      <c r="AU185" s="144" t="s">
        <v>82</v>
      </c>
      <c r="AY185" s="17" t="s">
        <v>181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80</v>
      </c>
      <c r="BK185" s="145">
        <f>ROUND(I185*H185,2)</f>
        <v>0</v>
      </c>
      <c r="BL185" s="17" t="s">
        <v>127</v>
      </c>
      <c r="BM185" s="144" t="s">
        <v>1027</v>
      </c>
    </row>
    <row r="186" spans="2:65" s="12" customFormat="1">
      <c r="B186" s="146"/>
      <c r="D186" s="147" t="s">
        <v>191</v>
      </c>
      <c r="F186" s="149" t="s">
        <v>1025</v>
      </c>
      <c r="H186" s="150">
        <v>13.2</v>
      </c>
      <c r="I186" s="151"/>
      <c r="L186" s="146"/>
      <c r="M186" s="152"/>
      <c r="T186" s="153"/>
      <c r="AT186" s="148" t="s">
        <v>191</v>
      </c>
      <c r="AU186" s="148" t="s">
        <v>82</v>
      </c>
      <c r="AV186" s="12" t="s">
        <v>82</v>
      </c>
      <c r="AW186" s="12" t="s">
        <v>3</v>
      </c>
      <c r="AX186" s="12" t="s">
        <v>80</v>
      </c>
      <c r="AY186" s="148" t="s">
        <v>181</v>
      </c>
    </row>
    <row r="187" spans="2:65" s="1" customFormat="1" ht="24.2" customHeight="1">
      <c r="B187" s="132"/>
      <c r="C187" s="133" t="s">
        <v>288</v>
      </c>
      <c r="D187" s="133" t="s">
        <v>184</v>
      </c>
      <c r="E187" s="134" t="s">
        <v>285</v>
      </c>
      <c r="F187" s="135" t="s">
        <v>286</v>
      </c>
      <c r="G187" s="136" t="s">
        <v>236</v>
      </c>
      <c r="H187" s="137">
        <v>0.114</v>
      </c>
      <c r="I187" s="138"/>
      <c r="J187" s="139">
        <f>ROUND(I187*H187,2)</f>
        <v>0</v>
      </c>
      <c r="K187" s="135" t="s">
        <v>188</v>
      </c>
      <c r="L187" s="32"/>
      <c r="M187" s="140" t="s">
        <v>1</v>
      </c>
      <c r="N187" s="141" t="s">
        <v>37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127</v>
      </c>
      <c r="AT187" s="144" t="s">
        <v>184</v>
      </c>
      <c r="AU187" s="144" t="s">
        <v>82</v>
      </c>
      <c r="AY187" s="17" t="s">
        <v>181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80</v>
      </c>
      <c r="BK187" s="145">
        <f>ROUND(I187*H187,2)</f>
        <v>0</v>
      </c>
      <c r="BL187" s="17" t="s">
        <v>127</v>
      </c>
      <c r="BM187" s="144" t="s">
        <v>1028</v>
      </c>
    </row>
    <row r="188" spans="2:65" s="1" customFormat="1" ht="24.2" customHeight="1">
      <c r="B188" s="132"/>
      <c r="C188" s="133" t="s">
        <v>294</v>
      </c>
      <c r="D188" s="133" t="s">
        <v>184</v>
      </c>
      <c r="E188" s="134" t="s">
        <v>289</v>
      </c>
      <c r="F188" s="135" t="s">
        <v>290</v>
      </c>
      <c r="G188" s="136" t="s">
        <v>236</v>
      </c>
      <c r="H188" s="137">
        <v>0.114</v>
      </c>
      <c r="I188" s="138"/>
      <c r="J188" s="139">
        <f>ROUND(I188*H188,2)</f>
        <v>0</v>
      </c>
      <c r="K188" s="135" t="s">
        <v>188</v>
      </c>
      <c r="L188" s="32"/>
      <c r="M188" s="140" t="s">
        <v>1</v>
      </c>
      <c r="N188" s="141" t="s">
        <v>37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127</v>
      </c>
      <c r="AT188" s="144" t="s">
        <v>184</v>
      </c>
      <c r="AU188" s="144" t="s">
        <v>82</v>
      </c>
      <c r="AY188" s="17" t="s">
        <v>181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80</v>
      </c>
      <c r="BK188" s="145">
        <f>ROUND(I188*H188,2)</f>
        <v>0</v>
      </c>
      <c r="BL188" s="17" t="s">
        <v>127</v>
      </c>
      <c r="BM188" s="144" t="s">
        <v>1029</v>
      </c>
    </row>
    <row r="189" spans="2:65" s="11" customFormat="1" ht="22.9" customHeight="1">
      <c r="B189" s="120"/>
      <c r="D189" s="121" t="s">
        <v>71</v>
      </c>
      <c r="E189" s="130" t="s">
        <v>312</v>
      </c>
      <c r="F189" s="130" t="s">
        <v>313</v>
      </c>
      <c r="I189" s="123"/>
      <c r="J189" s="131">
        <f>BK189</f>
        <v>0</v>
      </c>
      <c r="L189" s="120"/>
      <c r="M189" s="125"/>
      <c r="P189" s="126">
        <f>SUM(P190:P191)</f>
        <v>0</v>
      </c>
      <c r="R189" s="126">
        <f>SUM(R190:R191)</f>
        <v>3.6339999999999997E-2</v>
      </c>
      <c r="T189" s="127">
        <f>SUM(T190:T191)</f>
        <v>0</v>
      </c>
      <c r="AR189" s="121" t="s">
        <v>82</v>
      </c>
      <c r="AT189" s="128" t="s">
        <v>71</v>
      </c>
      <c r="AU189" s="128" t="s">
        <v>80</v>
      </c>
      <c r="AY189" s="121" t="s">
        <v>181</v>
      </c>
      <c r="BK189" s="129">
        <f>SUM(BK190:BK191)</f>
        <v>0</v>
      </c>
    </row>
    <row r="190" spans="2:65" s="1" customFormat="1" ht="24.2" customHeight="1">
      <c r="B190" s="132"/>
      <c r="C190" s="133" t="s">
        <v>302</v>
      </c>
      <c r="D190" s="133" t="s">
        <v>184</v>
      </c>
      <c r="E190" s="134" t="s">
        <v>315</v>
      </c>
      <c r="F190" s="135" t="s">
        <v>316</v>
      </c>
      <c r="G190" s="136" t="s">
        <v>356</v>
      </c>
      <c r="H190" s="137">
        <v>1</v>
      </c>
      <c r="I190" s="138"/>
      <c r="J190" s="139">
        <f>ROUND(I190*H190,2)</f>
        <v>0</v>
      </c>
      <c r="K190" s="135" t="s">
        <v>1</v>
      </c>
      <c r="L190" s="32"/>
      <c r="M190" s="140" t="s">
        <v>1</v>
      </c>
      <c r="N190" s="141" t="s">
        <v>37</v>
      </c>
      <c r="P190" s="142">
        <f>O190*H190</f>
        <v>0</v>
      </c>
      <c r="Q190" s="142">
        <v>1.8169999999999999E-2</v>
      </c>
      <c r="R190" s="142">
        <f>Q190*H190</f>
        <v>1.8169999999999999E-2</v>
      </c>
      <c r="S190" s="142">
        <v>0</v>
      </c>
      <c r="T190" s="143">
        <f>S190*H190</f>
        <v>0</v>
      </c>
      <c r="AR190" s="144" t="s">
        <v>127</v>
      </c>
      <c r="AT190" s="144" t="s">
        <v>184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669</v>
      </c>
    </row>
    <row r="191" spans="2:65" s="1" customFormat="1" ht="16.5" customHeight="1">
      <c r="B191" s="132"/>
      <c r="C191" s="133" t="s">
        <v>308</v>
      </c>
      <c r="D191" s="133" t="s">
        <v>184</v>
      </c>
      <c r="E191" s="134" t="s">
        <v>319</v>
      </c>
      <c r="F191" s="135" t="s">
        <v>320</v>
      </c>
      <c r="G191" s="136" t="s">
        <v>356</v>
      </c>
      <c r="H191" s="137">
        <v>1</v>
      </c>
      <c r="I191" s="138"/>
      <c r="J191" s="139">
        <f>ROUND(I191*H191,2)</f>
        <v>0</v>
      </c>
      <c r="K191" s="135" t="s">
        <v>1</v>
      </c>
      <c r="L191" s="32"/>
      <c r="M191" s="140" t="s">
        <v>1</v>
      </c>
      <c r="N191" s="141" t="s">
        <v>37</v>
      </c>
      <c r="P191" s="142">
        <f>O191*H191</f>
        <v>0</v>
      </c>
      <c r="Q191" s="142">
        <v>1.8169999999999999E-2</v>
      </c>
      <c r="R191" s="142">
        <f>Q191*H191</f>
        <v>1.8169999999999999E-2</v>
      </c>
      <c r="S191" s="142">
        <v>0</v>
      </c>
      <c r="T191" s="143">
        <f>S191*H191</f>
        <v>0</v>
      </c>
      <c r="AR191" s="144" t="s">
        <v>127</v>
      </c>
      <c r="AT191" s="144" t="s">
        <v>184</v>
      </c>
      <c r="AU191" s="144" t="s">
        <v>82</v>
      </c>
      <c r="AY191" s="17" t="s">
        <v>181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80</v>
      </c>
      <c r="BK191" s="145">
        <f>ROUND(I191*H191,2)</f>
        <v>0</v>
      </c>
      <c r="BL191" s="17" t="s">
        <v>127</v>
      </c>
      <c r="BM191" s="144" t="s">
        <v>670</v>
      </c>
    </row>
    <row r="192" spans="2:65" s="11" customFormat="1" ht="22.9" customHeight="1">
      <c r="B192" s="120"/>
      <c r="D192" s="121" t="s">
        <v>71</v>
      </c>
      <c r="E192" s="130" t="s">
        <v>322</v>
      </c>
      <c r="F192" s="130" t="s">
        <v>323</v>
      </c>
      <c r="I192" s="123"/>
      <c r="J192" s="131">
        <f>BK192</f>
        <v>0</v>
      </c>
      <c r="L192" s="120"/>
      <c r="M192" s="125"/>
      <c r="P192" s="126">
        <f>P193</f>
        <v>0</v>
      </c>
      <c r="R192" s="126">
        <f>R193</f>
        <v>1.8169999999999999E-2</v>
      </c>
      <c r="T192" s="127">
        <f>T193</f>
        <v>0</v>
      </c>
      <c r="AR192" s="121" t="s">
        <v>82</v>
      </c>
      <c r="AT192" s="128" t="s">
        <v>71</v>
      </c>
      <c r="AU192" s="128" t="s">
        <v>80</v>
      </c>
      <c r="AY192" s="121" t="s">
        <v>181</v>
      </c>
      <c r="BK192" s="129">
        <f>BK193</f>
        <v>0</v>
      </c>
    </row>
    <row r="193" spans="2:65" s="1" customFormat="1" ht="37.9" customHeight="1">
      <c r="B193" s="132"/>
      <c r="C193" s="133" t="s">
        <v>314</v>
      </c>
      <c r="D193" s="133" t="s">
        <v>184</v>
      </c>
      <c r="E193" s="134" t="s">
        <v>325</v>
      </c>
      <c r="F193" s="135" t="s">
        <v>326</v>
      </c>
      <c r="G193" s="136" t="s">
        <v>297</v>
      </c>
      <c r="H193" s="137">
        <v>1</v>
      </c>
      <c r="I193" s="138"/>
      <c r="J193" s="139">
        <f>ROUND(I193*H193,2)</f>
        <v>0</v>
      </c>
      <c r="K193" s="135" t="s">
        <v>1</v>
      </c>
      <c r="L193" s="32"/>
      <c r="M193" s="140" t="s">
        <v>1</v>
      </c>
      <c r="N193" s="141" t="s">
        <v>37</v>
      </c>
      <c r="P193" s="142">
        <f>O193*H193</f>
        <v>0</v>
      </c>
      <c r="Q193" s="142">
        <v>1.8169999999999999E-2</v>
      </c>
      <c r="R193" s="142">
        <f>Q193*H193</f>
        <v>1.8169999999999999E-2</v>
      </c>
      <c r="S193" s="142">
        <v>0</v>
      </c>
      <c r="T193" s="143">
        <f>S193*H193</f>
        <v>0</v>
      </c>
      <c r="AR193" s="144" t="s">
        <v>127</v>
      </c>
      <c r="AT193" s="144" t="s">
        <v>184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671</v>
      </c>
    </row>
    <row r="194" spans="2:65" s="11" customFormat="1" ht="22.9" customHeight="1">
      <c r="B194" s="120"/>
      <c r="D194" s="121" t="s">
        <v>71</v>
      </c>
      <c r="E194" s="130" t="s">
        <v>328</v>
      </c>
      <c r="F194" s="130" t="s">
        <v>329</v>
      </c>
      <c r="I194" s="123"/>
      <c r="J194" s="131">
        <f>BK194</f>
        <v>0</v>
      </c>
      <c r="L194" s="120"/>
      <c r="M194" s="125"/>
      <c r="P194" s="126">
        <f>SUM(P195:P197)</f>
        <v>0</v>
      </c>
      <c r="R194" s="126">
        <f>SUM(R195:R197)</f>
        <v>9.078E-2</v>
      </c>
      <c r="T194" s="127">
        <f>SUM(T195:T197)</f>
        <v>0</v>
      </c>
      <c r="AR194" s="121" t="s">
        <v>82</v>
      </c>
      <c r="AT194" s="128" t="s">
        <v>71</v>
      </c>
      <c r="AU194" s="128" t="s">
        <v>80</v>
      </c>
      <c r="AY194" s="121" t="s">
        <v>181</v>
      </c>
      <c r="BK194" s="129">
        <f>SUM(BK195:BK197)</f>
        <v>0</v>
      </c>
    </row>
    <row r="195" spans="2:65" s="1" customFormat="1" ht="24.2" customHeight="1">
      <c r="B195" s="132"/>
      <c r="C195" s="133" t="s">
        <v>318</v>
      </c>
      <c r="D195" s="133" t="s">
        <v>184</v>
      </c>
      <c r="E195" s="134" t="s">
        <v>331</v>
      </c>
      <c r="F195" s="135" t="s">
        <v>332</v>
      </c>
      <c r="G195" s="136" t="s">
        <v>187</v>
      </c>
      <c r="H195" s="137">
        <v>12</v>
      </c>
      <c r="I195" s="138"/>
      <c r="J195" s="139">
        <f>ROUND(I195*H195,2)</f>
        <v>0</v>
      </c>
      <c r="K195" s="135" t="s">
        <v>1</v>
      </c>
      <c r="L195" s="32"/>
      <c r="M195" s="140" t="s">
        <v>1</v>
      </c>
      <c r="N195" s="141" t="s">
        <v>37</v>
      </c>
      <c r="P195" s="142">
        <f>O195*H195</f>
        <v>0</v>
      </c>
      <c r="Q195" s="142">
        <v>2.6700000000000001E-3</v>
      </c>
      <c r="R195" s="142">
        <f>Q195*H195</f>
        <v>3.2039999999999999E-2</v>
      </c>
      <c r="S195" s="142">
        <v>0</v>
      </c>
      <c r="T195" s="143">
        <f>S195*H195</f>
        <v>0</v>
      </c>
      <c r="AR195" s="144" t="s">
        <v>127</v>
      </c>
      <c r="AT195" s="144" t="s">
        <v>184</v>
      </c>
      <c r="AU195" s="144" t="s">
        <v>82</v>
      </c>
      <c r="AY195" s="17" t="s">
        <v>181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80</v>
      </c>
      <c r="BK195" s="145">
        <f>ROUND(I195*H195,2)</f>
        <v>0</v>
      </c>
      <c r="BL195" s="17" t="s">
        <v>127</v>
      </c>
      <c r="BM195" s="144" t="s">
        <v>1030</v>
      </c>
    </row>
    <row r="196" spans="2:65" s="1" customFormat="1" ht="24.2" customHeight="1">
      <c r="B196" s="132"/>
      <c r="C196" s="133" t="s">
        <v>324</v>
      </c>
      <c r="D196" s="133" t="s">
        <v>184</v>
      </c>
      <c r="E196" s="134" t="s">
        <v>335</v>
      </c>
      <c r="F196" s="135" t="s">
        <v>336</v>
      </c>
      <c r="G196" s="136" t="s">
        <v>187</v>
      </c>
      <c r="H196" s="137">
        <v>12</v>
      </c>
      <c r="I196" s="138"/>
      <c r="J196" s="139">
        <f>ROUND(I196*H196,2)</f>
        <v>0</v>
      </c>
      <c r="K196" s="135" t="s">
        <v>1</v>
      </c>
      <c r="L196" s="32"/>
      <c r="M196" s="140" t="s">
        <v>1</v>
      </c>
      <c r="N196" s="141" t="s">
        <v>37</v>
      </c>
      <c r="P196" s="142">
        <f>O196*H196</f>
        <v>0</v>
      </c>
      <c r="Q196" s="142">
        <v>2.6700000000000001E-3</v>
      </c>
      <c r="R196" s="142">
        <f>Q196*H196</f>
        <v>3.2039999999999999E-2</v>
      </c>
      <c r="S196" s="142">
        <v>0</v>
      </c>
      <c r="T196" s="143">
        <f>S196*H196</f>
        <v>0</v>
      </c>
      <c r="AR196" s="144" t="s">
        <v>127</v>
      </c>
      <c r="AT196" s="144" t="s">
        <v>184</v>
      </c>
      <c r="AU196" s="144" t="s">
        <v>82</v>
      </c>
      <c r="AY196" s="17" t="s">
        <v>181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80</v>
      </c>
      <c r="BK196" s="145">
        <f>ROUND(I196*H196,2)</f>
        <v>0</v>
      </c>
      <c r="BL196" s="17" t="s">
        <v>127</v>
      </c>
      <c r="BM196" s="144" t="s">
        <v>1031</v>
      </c>
    </row>
    <row r="197" spans="2:65" s="1" customFormat="1" ht="24.2" customHeight="1">
      <c r="B197" s="132"/>
      <c r="C197" s="133" t="s">
        <v>330</v>
      </c>
      <c r="D197" s="133" t="s">
        <v>184</v>
      </c>
      <c r="E197" s="134" t="s">
        <v>338</v>
      </c>
      <c r="F197" s="135" t="s">
        <v>339</v>
      </c>
      <c r="G197" s="136" t="s">
        <v>187</v>
      </c>
      <c r="H197" s="137">
        <v>10</v>
      </c>
      <c r="I197" s="138"/>
      <c r="J197" s="139">
        <f>ROUND(I197*H197,2)</f>
        <v>0</v>
      </c>
      <c r="K197" s="135" t="s">
        <v>1</v>
      </c>
      <c r="L197" s="32"/>
      <c r="M197" s="140" t="s">
        <v>1</v>
      </c>
      <c r="N197" s="141" t="s">
        <v>37</v>
      </c>
      <c r="P197" s="142">
        <f>O197*H197</f>
        <v>0</v>
      </c>
      <c r="Q197" s="142">
        <v>2.6700000000000001E-3</v>
      </c>
      <c r="R197" s="142">
        <f>Q197*H197</f>
        <v>2.6700000000000002E-2</v>
      </c>
      <c r="S197" s="142">
        <v>0</v>
      </c>
      <c r="T197" s="143">
        <f>S197*H197</f>
        <v>0</v>
      </c>
      <c r="AR197" s="144" t="s">
        <v>127</v>
      </c>
      <c r="AT197" s="144" t="s">
        <v>184</v>
      </c>
      <c r="AU197" s="144" t="s">
        <v>82</v>
      </c>
      <c r="AY197" s="17" t="s">
        <v>181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80</v>
      </c>
      <c r="BK197" s="145">
        <f>ROUND(I197*H197,2)</f>
        <v>0</v>
      </c>
      <c r="BL197" s="17" t="s">
        <v>127</v>
      </c>
      <c r="BM197" s="144" t="s">
        <v>1032</v>
      </c>
    </row>
    <row r="198" spans="2:65" s="11" customFormat="1" ht="22.9" customHeight="1">
      <c r="B198" s="120"/>
      <c r="D198" s="121" t="s">
        <v>71</v>
      </c>
      <c r="E198" s="130" t="s">
        <v>341</v>
      </c>
      <c r="F198" s="130" t="s">
        <v>342</v>
      </c>
      <c r="I198" s="123"/>
      <c r="J198" s="131">
        <f>BK198</f>
        <v>0</v>
      </c>
      <c r="L198" s="120"/>
      <c r="M198" s="125"/>
      <c r="P198" s="126">
        <f>SUM(P199:P208)</f>
        <v>0</v>
      </c>
      <c r="R198" s="126">
        <f>SUM(R199:R208)</f>
        <v>0.37922800000000001</v>
      </c>
      <c r="T198" s="127">
        <f>SUM(T199:T208)</f>
        <v>0</v>
      </c>
      <c r="AR198" s="121" t="s">
        <v>82</v>
      </c>
      <c r="AT198" s="128" t="s">
        <v>71</v>
      </c>
      <c r="AU198" s="128" t="s">
        <v>80</v>
      </c>
      <c r="AY198" s="121" t="s">
        <v>181</v>
      </c>
      <c r="BK198" s="129">
        <f>SUM(BK199:BK208)</f>
        <v>0</v>
      </c>
    </row>
    <row r="199" spans="2:65" s="1" customFormat="1" ht="24.2" customHeight="1">
      <c r="B199" s="132"/>
      <c r="C199" s="133" t="s">
        <v>334</v>
      </c>
      <c r="D199" s="133" t="s">
        <v>184</v>
      </c>
      <c r="E199" s="134" t="s">
        <v>675</v>
      </c>
      <c r="F199" s="135" t="s">
        <v>676</v>
      </c>
      <c r="G199" s="136" t="s">
        <v>187</v>
      </c>
      <c r="H199" s="137">
        <v>12</v>
      </c>
      <c r="I199" s="138"/>
      <c r="J199" s="139">
        <f>ROUND(I199*H199,2)</f>
        <v>0</v>
      </c>
      <c r="K199" s="135" t="s">
        <v>188</v>
      </c>
      <c r="L199" s="32"/>
      <c r="M199" s="140" t="s">
        <v>1</v>
      </c>
      <c r="N199" s="141" t="s">
        <v>37</v>
      </c>
      <c r="P199" s="142">
        <f>O199*H199</f>
        <v>0</v>
      </c>
      <c r="Q199" s="142">
        <v>2.487E-2</v>
      </c>
      <c r="R199" s="142">
        <f>Q199*H199</f>
        <v>0.29843999999999998</v>
      </c>
      <c r="S199" s="142">
        <v>0</v>
      </c>
      <c r="T199" s="143">
        <f>S199*H199</f>
        <v>0</v>
      </c>
      <c r="AR199" s="144" t="s">
        <v>127</v>
      </c>
      <c r="AT199" s="144" t="s">
        <v>184</v>
      </c>
      <c r="AU199" s="144" t="s">
        <v>82</v>
      </c>
      <c r="AY199" s="17" t="s">
        <v>181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80</v>
      </c>
      <c r="BK199" s="145">
        <f>ROUND(I199*H199,2)</f>
        <v>0</v>
      </c>
      <c r="BL199" s="17" t="s">
        <v>127</v>
      </c>
      <c r="BM199" s="144" t="s">
        <v>1033</v>
      </c>
    </row>
    <row r="200" spans="2:65" s="1" customFormat="1" ht="24.2" customHeight="1">
      <c r="B200" s="132"/>
      <c r="C200" s="133" t="s">
        <v>275</v>
      </c>
      <c r="D200" s="133" t="s">
        <v>184</v>
      </c>
      <c r="E200" s="134" t="s">
        <v>363</v>
      </c>
      <c r="F200" s="135" t="s">
        <v>364</v>
      </c>
      <c r="G200" s="136" t="s">
        <v>240</v>
      </c>
      <c r="H200" s="137">
        <v>3.2</v>
      </c>
      <c r="I200" s="138"/>
      <c r="J200" s="139">
        <f>ROUND(I200*H200,2)</f>
        <v>0</v>
      </c>
      <c r="K200" s="135" t="s">
        <v>188</v>
      </c>
      <c r="L200" s="32"/>
      <c r="M200" s="140" t="s">
        <v>1</v>
      </c>
      <c r="N200" s="141" t="s">
        <v>37</v>
      </c>
      <c r="P200" s="142">
        <f>O200*H200</f>
        <v>0</v>
      </c>
      <c r="Q200" s="142">
        <v>1.9359999999999999E-2</v>
      </c>
      <c r="R200" s="142">
        <f>Q200*H200</f>
        <v>6.1952E-2</v>
      </c>
      <c r="S200" s="142">
        <v>0</v>
      </c>
      <c r="T200" s="143">
        <f>S200*H200</f>
        <v>0</v>
      </c>
      <c r="AR200" s="144" t="s">
        <v>127</v>
      </c>
      <c r="AT200" s="144" t="s">
        <v>184</v>
      </c>
      <c r="AU200" s="144" t="s">
        <v>82</v>
      </c>
      <c r="AY200" s="17" t="s">
        <v>181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80</v>
      </c>
      <c r="BK200" s="145">
        <f>ROUND(I200*H200,2)</f>
        <v>0</v>
      </c>
      <c r="BL200" s="17" t="s">
        <v>127</v>
      </c>
      <c r="BM200" s="144" t="s">
        <v>678</v>
      </c>
    </row>
    <row r="201" spans="2:65" s="14" customFormat="1">
      <c r="B201" s="164"/>
      <c r="D201" s="147" t="s">
        <v>191</v>
      </c>
      <c r="E201" s="165" t="s">
        <v>1</v>
      </c>
      <c r="F201" s="166" t="s">
        <v>366</v>
      </c>
      <c r="H201" s="165" t="s">
        <v>1</v>
      </c>
      <c r="I201" s="167"/>
      <c r="L201" s="164"/>
      <c r="M201" s="168"/>
      <c r="T201" s="169"/>
      <c r="AT201" s="165" t="s">
        <v>191</v>
      </c>
      <c r="AU201" s="165" t="s">
        <v>82</v>
      </c>
      <c r="AV201" s="14" t="s">
        <v>80</v>
      </c>
      <c r="AW201" s="14" t="s">
        <v>29</v>
      </c>
      <c r="AX201" s="14" t="s">
        <v>72</v>
      </c>
      <c r="AY201" s="165" t="s">
        <v>181</v>
      </c>
    </row>
    <row r="202" spans="2:65" s="12" customFormat="1">
      <c r="B202" s="146"/>
      <c r="D202" s="147" t="s">
        <v>191</v>
      </c>
      <c r="E202" s="148" t="s">
        <v>1</v>
      </c>
      <c r="F202" s="149" t="s">
        <v>367</v>
      </c>
      <c r="H202" s="150">
        <v>3.2</v>
      </c>
      <c r="I202" s="151"/>
      <c r="L202" s="146"/>
      <c r="M202" s="152"/>
      <c r="T202" s="153"/>
      <c r="AT202" s="148" t="s">
        <v>191</v>
      </c>
      <c r="AU202" s="148" t="s">
        <v>82</v>
      </c>
      <c r="AV202" s="12" t="s">
        <v>82</v>
      </c>
      <c r="AW202" s="12" t="s">
        <v>29</v>
      </c>
      <c r="AX202" s="12" t="s">
        <v>80</v>
      </c>
      <c r="AY202" s="148" t="s">
        <v>181</v>
      </c>
    </row>
    <row r="203" spans="2:65" s="1" customFormat="1" ht="21.75" customHeight="1">
      <c r="B203" s="132"/>
      <c r="C203" s="133" t="s">
        <v>343</v>
      </c>
      <c r="D203" s="133" t="s">
        <v>184</v>
      </c>
      <c r="E203" s="134" t="s">
        <v>369</v>
      </c>
      <c r="F203" s="135" t="s">
        <v>370</v>
      </c>
      <c r="G203" s="136" t="s">
        <v>240</v>
      </c>
      <c r="H203" s="137">
        <v>3.4</v>
      </c>
      <c r="I203" s="138"/>
      <c r="J203" s="139">
        <f>ROUND(I203*H203,2)</f>
        <v>0</v>
      </c>
      <c r="K203" s="135" t="s">
        <v>188</v>
      </c>
      <c r="L203" s="32"/>
      <c r="M203" s="140" t="s">
        <v>1</v>
      </c>
      <c r="N203" s="141" t="s">
        <v>37</v>
      </c>
      <c r="P203" s="142">
        <f>O203*H203</f>
        <v>0</v>
      </c>
      <c r="Q203" s="142">
        <v>5.5399999999999998E-3</v>
      </c>
      <c r="R203" s="142">
        <f>Q203*H203</f>
        <v>1.8835999999999999E-2</v>
      </c>
      <c r="S203" s="142">
        <v>0</v>
      </c>
      <c r="T203" s="143">
        <f>S203*H203</f>
        <v>0</v>
      </c>
      <c r="AR203" s="144" t="s">
        <v>127</v>
      </c>
      <c r="AT203" s="144" t="s">
        <v>184</v>
      </c>
      <c r="AU203" s="144" t="s">
        <v>82</v>
      </c>
      <c r="AY203" s="17" t="s">
        <v>181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80</v>
      </c>
      <c r="BK203" s="145">
        <f>ROUND(I203*H203,2)</f>
        <v>0</v>
      </c>
      <c r="BL203" s="17" t="s">
        <v>127</v>
      </c>
      <c r="BM203" s="144" t="s">
        <v>679</v>
      </c>
    </row>
    <row r="204" spans="2:65" s="14" customFormat="1">
      <c r="B204" s="164"/>
      <c r="D204" s="147" t="s">
        <v>191</v>
      </c>
      <c r="E204" s="165" t="s">
        <v>1</v>
      </c>
      <c r="F204" s="166" t="s">
        <v>680</v>
      </c>
      <c r="H204" s="165" t="s">
        <v>1</v>
      </c>
      <c r="I204" s="167"/>
      <c r="L204" s="164"/>
      <c r="M204" s="168"/>
      <c r="T204" s="169"/>
      <c r="AT204" s="165" t="s">
        <v>191</v>
      </c>
      <c r="AU204" s="165" t="s">
        <v>82</v>
      </c>
      <c r="AV204" s="14" t="s">
        <v>80</v>
      </c>
      <c r="AW204" s="14" t="s">
        <v>29</v>
      </c>
      <c r="AX204" s="14" t="s">
        <v>72</v>
      </c>
      <c r="AY204" s="165" t="s">
        <v>181</v>
      </c>
    </row>
    <row r="205" spans="2:65" s="12" customFormat="1">
      <c r="B205" s="146"/>
      <c r="D205" s="147" t="s">
        <v>191</v>
      </c>
      <c r="E205" s="148" t="s">
        <v>1</v>
      </c>
      <c r="F205" s="149" t="s">
        <v>1034</v>
      </c>
      <c r="H205" s="150">
        <v>3.4</v>
      </c>
      <c r="I205" s="151"/>
      <c r="L205" s="146"/>
      <c r="M205" s="152"/>
      <c r="T205" s="153"/>
      <c r="AT205" s="148" t="s">
        <v>191</v>
      </c>
      <c r="AU205" s="148" t="s">
        <v>82</v>
      </c>
      <c r="AV205" s="12" t="s">
        <v>82</v>
      </c>
      <c r="AW205" s="12" t="s">
        <v>29</v>
      </c>
      <c r="AX205" s="12" t="s">
        <v>72</v>
      </c>
      <c r="AY205" s="148" t="s">
        <v>181</v>
      </c>
    </row>
    <row r="206" spans="2:65" s="13" customFormat="1">
      <c r="B206" s="154"/>
      <c r="D206" s="147" t="s">
        <v>191</v>
      </c>
      <c r="E206" s="155" t="s">
        <v>1</v>
      </c>
      <c r="F206" s="156" t="s">
        <v>193</v>
      </c>
      <c r="H206" s="157">
        <v>3.4</v>
      </c>
      <c r="I206" s="158"/>
      <c r="L206" s="154"/>
      <c r="M206" s="159"/>
      <c r="T206" s="160"/>
      <c r="AT206" s="155" t="s">
        <v>191</v>
      </c>
      <c r="AU206" s="155" t="s">
        <v>82</v>
      </c>
      <c r="AV206" s="13" t="s">
        <v>189</v>
      </c>
      <c r="AW206" s="13" t="s">
        <v>29</v>
      </c>
      <c r="AX206" s="13" t="s">
        <v>80</v>
      </c>
      <c r="AY206" s="155" t="s">
        <v>181</v>
      </c>
    </row>
    <row r="207" spans="2:65" s="1" customFormat="1" ht="24.2" customHeight="1">
      <c r="B207" s="132"/>
      <c r="C207" s="133" t="s">
        <v>348</v>
      </c>
      <c r="D207" s="133" t="s">
        <v>184</v>
      </c>
      <c r="E207" s="134" t="s">
        <v>375</v>
      </c>
      <c r="F207" s="135" t="s">
        <v>376</v>
      </c>
      <c r="G207" s="136" t="s">
        <v>236</v>
      </c>
      <c r="H207" s="137">
        <v>0.379</v>
      </c>
      <c r="I207" s="138"/>
      <c r="J207" s="139">
        <f>ROUND(I207*H207,2)</f>
        <v>0</v>
      </c>
      <c r="K207" s="135" t="s">
        <v>188</v>
      </c>
      <c r="L207" s="32"/>
      <c r="M207" s="140" t="s">
        <v>1</v>
      </c>
      <c r="N207" s="141" t="s">
        <v>37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127</v>
      </c>
      <c r="AT207" s="144" t="s">
        <v>184</v>
      </c>
      <c r="AU207" s="144" t="s">
        <v>82</v>
      </c>
      <c r="AY207" s="17" t="s">
        <v>181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80</v>
      </c>
      <c r="BK207" s="145">
        <f>ROUND(I207*H207,2)</f>
        <v>0</v>
      </c>
      <c r="BL207" s="17" t="s">
        <v>127</v>
      </c>
      <c r="BM207" s="144" t="s">
        <v>682</v>
      </c>
    </row>
    <row r="208" spans="2:65" s="1" customFormat="1" ht="24.2" customHeight="1">
      <c r="B208" s="132"/>
      <c r="C208" s="133" t="s">
        <v>353</v>
      </c>
      <c r="D208" s="133" t="s">
        <v>184</v>
      </c>
      <c r="E208" s="134" t="s">
        <v>379</v>
      </c>
      <c r="F208" s="135" t="s">
        <v>380</v>
      </c>
      <c r="G208" s="136" t="s">
        <v>236</v>
      </c>
      <c r="H208" s="137">
        <v>0.379</v>
      </c>
      <c r="I208" s="138"/>
      <c r="J208" s="139">
        <f>ROUND(I208*H208,2)</f>
        <v>0</v>
      </c>
      <c r="K208" s="135" t="s">
        <v>188</v>
      </c>
      <c r="L208" s="32"/>
      <c r="M208" s="140" t="s">
        <v>1</v>
      </c>
      <c r="N208" s="141" t="s">
        <v>37</v>
      </c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AR208" s="144" t="s">
        <v>127</v>
      </c>
      <c r="AT208" s="144" t="s">
        <v>184</v>
      </c>
      <c r="AU208" s="144" t="s">
        <v>82</v>
      </c>
      <c r="AY208" s="17" t="s">
        <v>181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80</v>
      </c>
      <c r="BK208" s="145">
        <f>ROUND(I208*H208,2)</f>
        <v>0</v>
      </c>
      <c r="BL208" s="17" t="s">
        <v>127</v>
      </c>
      <c r="BM208" s="144" t="s">
        <v>683</v>
      </c>
    </row>
    <row r="209" spans="2:65" s="11" customFormat="1" ht="22.9" customHeight="1">
      <c r="B209" s="120"/>
      <c r="D209" s="121" t="s">
        <v>71</v>
      </c>
      <c r="E209" s="130" t="s">
        <v>382</v>
      </c>
      <c r="F209" s="130" t="s">
        <v>383</v>
      </c>
      <c r="I209" s="123"/>
      <c r="J209" s="131">
        <f>BK209</f>
        <v>0</v>
      </c>
      <c r="L209" s="120"/>
      <c r="M209" s="125"/>
      <c r="P209" s="126">
        <f>SUM(P210:P214)</f>
        <v>0</v>
      </c>
      <c r="R209" s="126">
        <f>SUM(R210:R214)</f>
        <v>2.1579999999999998E-2</v>
      </c>
      <c r="T209" s="127">
        <f>SUM(T210:T214)</f>
        <v>5.8399999999999997E-3</v>
      </c>
      <c r="AR209" s="121" t="s">
        <v>82</v>
      </c>
      <c r="AT209" s="128" t="s">
        <v>71</v>
      </c>
      <c r="AU209" s="128" t="s">
        <v>80</v>
      </c>
      <c r="AY209" s="121" t="s">
        <v>181</v>
      </c>
      <c r="BK209" s="129">
        <f>SUM(BK210:BK214)</f>
        <v>0</v>
      </c>
    </row>
    <row r="210" spans="2:65" s="1" customFormat="1" ht="37.9" customHeight="1">
      <c r="B210" s="132"/>
      <c r="C210" s="133" t="s">
        <v>358</v>
      </c>
      <c r="D210" s="133" t="s">
        <v>184</v>
      </c>
      <c r="E210" s="134" t="s">
        <v>385</v>
      </c>
      <c r="F210" s="135" t="s">
        <v>386</v>
      </c>
      <c r="G210" s="136" t="s">
        <v>187</v>
      </c>
      <c r="H210" s="137">
        <v>1</v>
      </c>
      <c r="I210" s="138"/>
      <c r="J210" s="139">
        <f>ROUND(I210*H210,2)</f>
        <v>0</v>
      </c>
      <c r="K210" s="135" t="s">
        <v>188</v>
      </c>
      <c r="L210" s="32"/>
      <c r="M210" s="140" t="s">
        <v>1</v>
      </c>
      <c r="N210" s="141" t="s">
        <v>37</v>
      </c>
      <c r="P210" s="142">
        <f>O210*H210</f>
        <v>0</v>
      </c>
      <c r="Q210" s="142">
        <v>0</v>
      </c>
      <c r="R210" s="142">
        <f>Q210*H210</f>
        <v>0</v>
      </c>
      <c r="S210" s="142">
        <v>5.8399999999999997E-3</v>
      </c>
      <c r="T210" s="143">
        <f>S210*H210</f>
        <v>5.8399999999999997E-3</v>
      </c>
      <c r="AR210" s="144" t="s">
        <v>127</v>
      </c>
      <c r="AT210" s="144" t="s">
        <v>184</v>
      </c>
      <c r="AU210" s="144" t="s">
        <v>82</v>
      </c>
      <c r="AY210" s="17" t="s">
        <v>181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80</v>
      </c>
      <c r="BK210" s="145">
        <f>ROUND(I210*H210,2)</f>
        <v>0</v>
      </c>
      <c r="BL210" s="17" t="s">
        <v>127</v>
      </c>
      <c r="BM210" s="144" t="s">
        <v>684</v>
      </c>
    </row>
    <row r="211" spans="2:65" s="1" customFormat="1" ht="33" customHeight="1">
      <c r="B211" s="132"/>
      <c r="C211" s="133" t="s">
        <v>362</v>
      </c>
      <c r="D211" s="133" t="s">
        <v>184</v>
      </c>
      <c r="E211" s="134" t="s">
        <v>389</v>
      </c>
      <c r="F211" s="135" t="s">
        <v>390</v>
      </c>
      <c r="G211" s="136" t="s">
        <v>187</v>
      </c>
      <c r="H211" s="137">
        <v>2</v>
      </c>
      <c r="I211" s="138"/>
      <c r="J211" s="139">
        <f>ROUND(I211*H211,2)</f>
        <v>0</v>
      </c>
      <c r="K211" s="135" t="s">
        <v>188</v>
      </c>
      <c r="L211" s="32"/>
      <c r="M211" s="140" t="s">
        <v>1</v>
      </c>
      <c r="N211" s="141" t="s">
        <v>37</v>
      </c>
      <c r="P211" s="142">
        <f>O211*H211</f>
        <v>0</v>
      </c>
      <c r="Q211" s="142">
        <v>1.0789999999999999E-2</v>
      </c>
      <c r="R211" s="142">
        <f>Q211*H211</f>
        <v>2.1579999999999998E-2</v>
      </c>
      <c r="S211" s="142">
        <v>0</v>
      </c>
      <c r="T211" s="143">
        <f>S211*H211</f>
        <v>0</v>
      </c>
      <c r="AR211" s="144" t="s">
        <v>127</v>
      </c>
      <c r="AT211" s="144" t="s">
        <v>184</v>
      </c>
      <c r="AU211" s="144" t="s">
        <v>82</v>
      </c>
      <c r="AY211" s="17" t="s">
        <v>181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80</v>
      </c>
      <c r="BK211" s="145">
        <f>ROUND(I211*H211,2)</f>
        <v>0</v>
      </c>
      <c r="BL211" s="17" t="s">
        <v>127</v>
      </c>
      <c r="BM211" s="144" t="s">
        <v>685</v>
      </c>
    </row>
    <row r="212" spans="2:65" s="12" customFormat="1">
      <c r="B212" s="146"/>
      <c r="D212" s="147" t="s">
        <v>191</v>
      </c>
      <c r="E212" s="148" t="s">
        <v>1</v>
      </c>
      <c r="F212" s="149" t="s">
        <v>82</v>
      </c>
      <c r="H212" s="150">
        <v>2</v>
      </c>
      <c r="I212" s="151"/>
      <c r="L212" s="146"/>
      <c r="M212" s="152"/>
      <c r="T212" s="153"/>
      <c r="AT212" s="148" t="s">
        <v>191</v>
      </c>
      <c r="AU212" s="148" t="s">
        <v>82</v>
      </c>
      <c r="AV212" s="12" t="s">
        <v>82</v>
      </c>
      <c r="AW212" s="12" t="s">
        <v>29</v>
      </c>
      <c r="AX212" s="12" t="s">
        <v>80</v>
      </c>
      <c r="AY212" s="148" t="s">
        <v>181</v>
      </c>
    </row>
    <row r="213" spans="2:65" s="1" customFormat="1" ht="24.2" customHeight="1">
      <c r="B213" s="132"/>
      <c r="C213" s="133" t="s">
        <v>368</v>
      </c>
      <c r="D213" s="133" t="s">
        <v>184</v>
      </c>
      <c r="E213" s="134" t="s">
        <v>393</v>
      </c>
      <c r="F213" s="135" t="s">
        <v>394</v>
      </c>
      <c r="G213" s="136" t="s">
        <v>236</v>
      </c>
      <c r="H213" s="137">
        <v>2.1999999999999999E-2</v>
      </c>
      <c r="I213" s="138"/>
      <c r="J213" s="139">
        <f>ROUND(I213*H213,2)</f>
        <v>0</v>
      </c>
      <c r="K213" s="135" t="s">
        <v>188</v>
      </c>
      <c r="L213" s="32"/>
      <c r="M213" s="140" t="s">
        <v>1</v>
      </c>
      <c r="N213" s="141" t="s">
        <v>37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127</v>
      </c>
      <c r="AT213" s="144" t="s">
        <v>184</v>
      </c>
      <c r="AU213" s="144" t="s">
        <v>82</v>
      </c>
      <c r="AY213" s="17" t="s">
        <v>181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127</v>
      </c>
      <c r="BM213" s="144" t="s">
        <v>687</v>
      </c>
    </row>
    <row r="214" spans="2:65" s="1" customFormat="1" ht="24.2" customHeight="1">
      <c r="B214" s="132"/>
      <c r="C214" s="133" t="s">
        <v>374</v>
      </c>
      <c r="D214" s="133" t="s">
        <v>184</v>
      </c>
      <c r="E214" s="134" t="s">
        <v>397</v>
      </c>
      <c r="F214" s="135" t="s">
        <v>398</v>
      </c>
      <c r="G214" s="136" t="s">
        <v>236</v>
      </c>
      <c r="H214" s="137">
        <v>2.1999999999999999E-2</v>
      </c>
      <c r="I214" s="138"/>
      <c r="J214" s="139">
        <f>ROUND(I214*H214,2)</f>
        <v>0</v>
      </c>
      <c r="K214" s="135" t="s">
        <v>188</v>
      </c>
      <c r="L214" s="32"/>
      <c r="M214" s="140" t="s">
        <v>1</v>
      </c>
      <c r="N214" s="141" t="s">
        <v>37</v>
      </c>
      <c r="P214" s="142">
        <f>O214*H214</f>
        <v>0</v>
      </c>
      <c r="Q214" s="142">
        <v>0</v>
      </c>
      <c r="R214" s="142">
        <f>Q214*H214</f>
        <v>0</v>
      </c>
      <c r="S214" s="142">
        <v>0</v>
      </c>
      <c r="T214" s="143">
        <f>S214*H214</f>
        <v>0</v>
      </c>
      <c r="AR214" s="144" t="s">
        <v>127</v>
      </c>
      <c r="AT214" s="144" t="s">
        <v>184</v>
      </c>
      <c r="AU214" s="144" t="s">
        <v>82</v>
      </c>
      <c r="AY214" s="17" t="s">
        <v>181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80</v>
      </c>
      <c r="BK214" s="145">
        <f>ROUND(I214*H214,2)</f>
        <v>0</v>
      </c>
      <c r="BL214" s="17" t="s">
        <v>127</v>
      </c>
      <c r="BM214" s="144" t="s">
        <v>688</v>
      </c>
    </row>
    <row r="215" spans="2:65" s="11" customFormat="1" ht="22.9" customHeight="1">
      <c r="B215" s="120"/>
      <c r="D215" s="121" t="s">
        <v>71</v>
      </c>
      <c r="E215" s="130" t="s">
        <v>400</v>
      </c>
      <c r="F215" s="130" t="s">
        <v>401</v>
      </c>
      <c r="I215" s="123"/>
      <c r="J215" s="131">
        <f>BK215</f>
        <v>0</v>
      </c>
      <c r="L215" s="120"/>
      <c r="M215" s="125"/>
      <c r="P215" s="126">
        <f>SUM(P216:P219)</f>
        <v>0</v>
      </c>
      <c r="R215" s="126">
        <f>SUM(R216:R219)</f>
        <v>2.3460000000000004E-3</v>
      </c>
      <c r="T215" s="127">
        <f>SUM(T216:T219)</f>
        <v>0</v>
      </c>
      <c r="AR215" s="121" t="s">
        <v>82</v>
      </c>
      <c r="AT215" s="128" t="s">
        <v>71</v>
      </c>
      <c r="AU215" s="128" t="s">
        <v>80</v>
      </c>
      <c r="AY215" s="121" t="s">
        <v>181</v>
      </c>
      <c r="BK215" s="129">
        <f>SUM(BK216:BK219)</f>
        <v>0</v>
      </c>
    </row>
    <row r="216" spans="2:65" s="1" customFormat="1" ht="33" customHeight="1">
      <c r="B216" s="132"/>
      <c r="C216" s="133" t="s">
        <v>378</v>
      </c>
      <c r="D216" s="133" t="s">
        <v>184</v>
      </c>
      <c r="E216" s="134" t="s">
        <v>407</v>
      </c>
      <c r="F216" s="135" t="s">
        <v>408</v>
      </c>
      <c r="G216" s="136" t="s">
        <v>187</v>
      </c>
      <c r="H216" s="137">
        <v>12</v>
      </c>
      <c r="I216" s="138"/>
      <c r="J216" s="139">
        <f>ROUND(I216*H216,2)</f>
        <v>0</v>
      </c>
      <c r="K216" s="135" t="s">
        <v>188</v>
      </c>
      <c r="L216" s="32"/>
      <c r="M216" s="140" t="s">
        <v>1</v>
      </c>
      <c r="N216" s="141" t="s">
        <v>37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127</v>
      </c>
      <c r="AT216" s="144" t="s">
        <v>184</v>
      </c>
      <c r="AU216" s="144" t="s">
        <v>82</v>
      </c>
      <c r="AY216" s="17" t="s">
        <v>181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80</v>
      </c>
      <c r="BK216" s="145">
        <f>ROUND(I216*H216,2)</f>
        <v>0</v>
      </c>
      <c r="BL216" s="17" t="s">
        <v>127</v>
      </c>
      <c r="BM216" s="144" t="s">
        <v>1035</v>
      </c>
    </row>
    <row r="217" spans="2:65" s="1" customFormat="1" ht="24.2" customHeight="1">
      <c r="B217" s="132"/>
      <c r="C217" s="170" t="s">
        <v>384</v>
      </c>
      <c r="D217" s="170" t="s">
        <v>272</v>
      </c>
      <c r="E217" s="171" t="s">
        <v>411</v>
      </c>
      <c r="F217" s="172" t="s">
        <v>412</v>
      </c>
      <c r="G217" s="173" t="s">
        <v>187</v>
      </c>
      <c r="H217" s="174">
        <v>13.8</v>
      </c>
      <c r="I217" s="175"/>
      <c r="J217" s="176">
        <f>ROUND(I217*H217,2)</f>
        <v>0</v>
      </c>
      <c r="K217" s="172" t="s">
        <v>188</v>
      </c>
      <c r="L217" s="177"/>
      <c r="M217" s="178" t="s">
        <v>1</v>
      </c>
      <c r="N217" s="179" t="s">
        <v>37</v>
      </c>
      <c r="P217" s="142">
        <f>O217*H217</f>
        <v>0</v>
      </c>
      <c r="Q217" s="142">
        <v>1.7000000000000001E-4</v>
      </c>
      <c r="R217" s="142">
        <f>Q217*H217</f>
        <v>2.3460000000000004E-3</v>
      </c>
      <c r="S217" s="142">
        <v>0</v>
      </c>
      <c r="T217" s="143">
        <f>S217*H217</f>
        <v>0</v>
      </c>
      <c r="AR217" s="144" t="s">
        <v>275</v>
      </c>
      <c r="AT217" s="144" t="s">
        <v>272</v>
      </c>
      <c r="AU217" s="144" t="s">
        <v>82</v>
      </c>
      <c r="AY217" s="17" t="s">
        <v>181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7" t="s">
        <v>80</v>
      </c>
      <c r="BK217" s="145">
        <f>ROUND(I217*H217,2)</f>
        <v>0</v>
      </c>
      <c r="BL217" s="17" t="s">
        <v>127</v>
      </c>
      <c r="BM217" s="144" t="s">
        <v>1036</v>
      </c>
    </row>
    <row r="218" spans="2:65" s="1" customFormat="1" ht="24.2" customHeight="1">
      <c r="B218" s="132"/>
      <c r="C218" s="133" t="s">
        <v>388</v>
      </c>
      <c r="D218" s="133" t="s">
        <v>184</v>
      </c>
      <c r="E218" s="134" t="s">
        <v>415</v>
      </c>
      <c r="F218" s="135" t="s">
        <v>416</v>
      </c>
      <c r="G218" s="136" t="s">
        <v>236</v>
      </c>
      <c r="H218" s="137">
        <v>2E-3</v>
      </c>
      <c r="I218" s="138"/>
      <c r="J218" s="139">
        <f>ROUND(I218*H218,2)</f>
        <v>0</v>
      </c>
      <c r="K218" s="135" t="s">
        <v>188</v>
      </c>
      <c r="L218" s="32"/>
      <c r="M218" s="140" t="s">
        <v>1</v>
      </c>
      <c r="N218" s="141" t="s">
        <v>37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127</v>
      </c>
      <c r="AT218" s="144" t="s">
        <v>184</v>
      </c>
      <c r="AU218" s="144" t="s">
        <v>82</v>
      </c>
      <c r="AY218" s="17" t="s">
        <v>181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80</v>
      </c>
      <c r="BK218" s="145">
        <f>ROUND(I218*H218,2)</f>
        <v>0</v>
      </c>
      <c r="BL218" s="17" t="s">
        <v>127</v>
      </c>
      <c r="BM218" s="144" t="s">
        <v>1037</v>
      </c>
    </row>
    <row r="219" spans="2:65" s="1" customFormat="1" ht="24.2" customHeight="1">
      <c r="B219" s="132"/>
      <c r="C219" s="133" t="s">
        <v>392</v>
      </c>
      <c r="D219" s="133" t="s">
        <v>184</v>
      </c>
      <c r="E219" s="134" t="s">
        <v>419</v>
      </c>
      <c r="F219" s="135" t="s">
        <v>420</v>
      </c>
      <c r="G219" s="136" t="s">
        <v>236</v>
      </c>
      <c r="H219" s="137">
        <v>2E-3</v>
      </c>
      <c r="I219" s="138"/>
      <c r="J219" s="139">
        <f>ROUND(I219*H219,2)</f>
        <v>0</v>
      </c>
      <c r="K219" s="135" t="s">
        <v>188</v>
      </c>
      <c r="L219" s="32"/>
      <c r="M219" s="140" t="s">
        <v>1</v>
      </c>
      <c r="N219" s="141" t="s">
        <v>37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127</v>
      </c>
      <c r="AT219" s="144" t="s">
        <v>184</v>
      </c>
      <c r="AU219" s="144" t="s">
        <v>82</v>
      </c>
      <c r="AY219" s="17" t="s">
        <v>181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80</v>
      </c>
      <c r="BK219" s="145">
        <f>ROUND(I219*H219,2)</f>
        <v>0</v>
      </c>
      <c r="BL219" s="17" t="s">
        <v>127</v>
      </c>
      <c r="BM219" s="144" t="s">
        <v>1038</v>
      </c>
    </row>
    <row r="220" spans="2:65" s="11" customFormat="1" ht="22.9" customHeight="1">
      <c r="B220" s="120"/>
      <c r="D220" s="121" t="s">
        <v>71</v>
      </c>
      <c r="E220" s="130" t="s">
        <v>422</v>
      </c>
      <c r="F220" s="130" t="s">
        <v>423</v>
      </c>
      <c r="I220" s="123"/>
      <c r="J220" s="131">
        <f>BK220</f>
        <v>0</v>
      </c>
      <c r="L220" s="120"/>
      <c r="M220" s="125"/>
      <c r="P220" s="126">
        <f>SUM(P221:P228)</f>
        <v>0</v>
      </c>
      <c r="R220" s="126">
        <f>SUM(R221:R228)</f>
        <v>0</v>
      </c>
      <c r="T220" s="127">
        <f>SUM(T221:T228)</f>
        <v>0.15736600000000001</v>
      </c>
      <c r="AR220" s="121" t="s">
        <v>82</v>
      </c>
      <c r="AT220" s="128" t="s">
        <v>71</v>
      </c>
      <c r="AU220" s="128" t="s">
        <v>80</v>
      </c>
      <c r="AY220" s="121" t="s">
        <v>181</v>
      </c>
      <c r="BK220" s="129">
        <f>SUM(BK221:BK228)</f>
        <v>0</v>
      </c>
    </row>
    <row r="221" spans="2:65" s="1" customFormat="1" ht="21.75" customHeight="1">
      <c r="B221" s="132"/>
      <c r="C221" s="133" t="s">
        <v>396</v>
      </c>
      <c r="D221" s="133" t="s">
        <v>184</v>
      </c>
      <c r="E221" s="134" t="s">
        <v>693</v>
      </c>
      <c r="F221" s="135" t="s">
        <v>694</v>
      </c>
      <c r="G221" s="136" t="s">
        <v>187</v>
      </c>
      <c r="H221" s="137">
        <v>1.7</v>
      </c>
      <c r="I221" s="138"/>
      <c r="J221" s="139">
        <f>ROUND(I221*H221,2)</f>
        <v>0</v>
      </c>
      <c r="K221" s="135" t="s">
        <v>188</v>
      </c>
      <c r="L221" s="32"/>
      <c r="M221" s="140" t="s">
        <v>1</v>
      </c>
      <c r="N221" s="141" t="s">
        <v>37</v>
      </c>
      <c r="P221" s="142">
        <f>O221*H221</f>
        <v>0</v>
      </c>
      <c r="Q221" s="142">
        <v>0</v>
      </c>
      <c r="R221" s="142">
        <f>Q221*H221</f>
        <v>0</v>
      </c>
      <c r="S221" s="142">
        <v>1.098E-2</v>
      </c>
      <c r="T221" s="143">
        <f>S221*H221</f>
        <v>1.8665999999999999E-2</v>
      </c>
      <c r="AR221" s="144" t="s">
        <v>127</v>
      </c>
      <c r="AT221" s="144" t="s">
        <v>184</v>
      </c>
      <c r="AU221" s="144" t="s">
        <v>82</v>
      </c>
      <c r="AY221" s="17" t="s">
        <v>181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80</v>
      </c>
      <c r="BK221" s="145">
        <f>ROUND(I221*H221,2)</f>
        <v>0</v>
      </c>
      <c r="BL221" s="17" t="s">
        <v>127</v>
      </c>
      <c r="BM221" s="144" t="s">
        <v>695</v>
      </c>
    </row>
    <row r="222" spans="2:65" s="14" customFormat="1">
      <c r="B222" s="164"/>
      <c r="D222" s="147" t="s">
        <v>191</v>
      </c>
      <c r="E222" s="165" t="s">
        <v>1</v>
      </c>
      <c r="F222" s="166" t="s">
        <v>680</v>
      </c>
      <c r="H222" s="165" t="s">
        <v>1</v>
      </c>
      <c r="I222" s="167"/>
      <c r="L222" s="164"/>
      <c r="M222" s="168"/>
      <c r="T222" s="169"/>
      <c r="AT222" s="165" t="s">
        <v>191</v>
      </c>
      <c r="AU222" s="165" t="s">
        <v>82</v>
      </c>
      <c r="AV222" s="14" t="s">
        <v>80</v>
      </c>
      <c r="AW222" s="14" t="s">
        <v>29</v>
      </c>
      <c r="AX222" s="14" t="s">
        <v>72</v>
      </c>
      <c r="AY222" s="165" t="s">
        <v>181</v>
      </c>
    </row>
    <row r="223" spans="2:65" s="12" customFormat="1">
      <c r="B223" s="146"/>
      <c r="D223" s="147" t="s">
        <v>191</v>
      </c>
      <c r="E223" s="148" t="s">
        <v>1</v>
      </c>
      <c r="F223" s="149" t="s">
        <v>1039</v>
      </c>
      <c r="H223" s="150">
        <v>1.7</v>
      </c>
      <c r="I223" s="151"/>
      <c r="L223" s="146"/>
      <c r="M223" s="152"/>
      <c r="T223" s="153"/>
      <c r="AT223" s="148" t="s">
        <v>191</v>
      </c>
      <c r="AU223" s="148" t="s">
        <v>82</v>
      </c>
      <c r="AV223" s="12" t="s">
        <v>82</v>
      </c>
      <c r="AW223" s="12" t="s">
        <v>29</v>
      </c>
      <c r="AX223" s="12" t="s">
        <v>72</v>
      </c>
      <c r="AY223" s="148" t="s">
        <v>181</v>
      </c>
    </row>
    <row r="224" spans="2:65" s="13" customFormat="1">
      <c r="B224" s="154"/>
      <c r="D224" s="147" t="s">
        <v>191</v>
      </c>
      <c r="E224" s="155" t="s">
        <v>1</v>
      </c>
      <c r="F224" s="156" t="s">
        <v>193</v>
      </c>
      <c r="H224" s="157">
        <v>1.7</v>
      </c>
      <c r="I224" s="158"/>
      <c r="L224" s="154"/>
      <c r="M224" s="159"/>
      <c r="T224" s="160"/>
      <c r="AT224" s="155" t="s">
        <v>191</v>
      </c>
      <c r="AU224" s="155" t="s">
        <v>82</v>
      </c>
      <c r="AV224" s="13" t="s">
        <v>189</v>
      </c>
      <c r="AW224" s="13" t="s">
        <v>29</v>
      </c>
      <c r="AX224" s="13" t="s">
        <v>80</v>
      </c>
      <c r="AY224" s="155" t="s">
        <v>181</v>
      </c>
    </row>
    <row r="225" spans="2:65" s="1" customFormat="1" ht="24.2" customHeight="1">
      <c r="B225" s="132"/>
      <c r="C225" s="133" t="s">
        <v>402</v>
      </c>
      <c r="D225" s="133" t="s">
        <v>184</v>
      </c>
      <c r="E225" s="134" t="s">
        <v>697</v>
      </c>
      <c r="F225" s="135" t="s">
        <v>698</v>
      </c>
      <c r="G225" s="136" t="s">
        <v>187</v>
      </c>
      <c r="H225" s="137">
        <v>1.7</v>
      </c>
      <c r="I225" s="138"/>
      <c r="J225" s="139">
        <f>ROUND(I225*H225,2)</f>
        <v>0</v>
      </c>
      <c r="K225" s="135" t="s">
        <v>188</v>
      </c>
      <c r="L225" s="32"/>
      <c r="M225" s="140" t="s">
        <v>1</v>
      </c>
      <c r="N225" s="141" t="s">
        <v>37</v>
      </c>
      <c r="P225" s="142">
        <f>O225*H225</f>
        <v>0</v>
      </c>
      <c r="Q225" s="142">
        <v>0</v>
      </c>
      <c r="R225" s="142">
        <f>Q225*H225</f>
        <v>0</v>
      </c>
      <c r="S225" s="142">
        <v>8.0000000000000002E-3</v>
      </c>
      <c r="T225" s="143">
        <f>S225*H225</f>
        <v>1.3599999999999999E-2</v>
      </c>
      <c r="AR225" s="144" t="s">
        <v>127</v>
      </c>
      <c r="AT225" s="144" t="s">
        <v>184</v>
      </c>
      <c r="AU225" s="144" t="s">
        <v>82</v>
      </c>
      <c r="AY225" s="17" t="s">
        <v>181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80</v>
      </c>
      <c r="BK225" s="145">
        <f>ROUND(I225*H225,2)</f>
        <v>0</v>
      </c>
      <c r="BL225" s="17" t="s">
        <v>127</v>
      </c>
      <c r="BM225" s="144" t="s">
        <v>699</v>
      </c>
    </row>
    <row r="226" spans="2:65" s="1" customFormat="1" ht="24.2" customHeight="1">
      <c r="B226" s="132"/>
      <c r="C226" s="133" t="s">
        <v>406</v>
      </c>
      <c r="D226" s="133" t="s">
        <v>184</v>
      </c>
      <c r="E226" s="134" t="s">
        <v>700</v>
      </c>
      <c r="F226" s="135" t="s">
        <v>701</v>
      </c>
      <c r="G226" s="136" t="s">
        <v>356</v>
      </c>
      <c r="H226" s="137">
        <v>1</v>
      </c>
      <c r="I226" s="138"/>
      <c r="J226" s="139">
        <f>ROUND(I226*H226,2)</f>
        <v>0</v>
      </c>
      <c r="K226" s="135" t="s">
        <v>188</v>
      </c>
      <c r="L226" s="32"/>
      <c r="M226" s="140" t="s">
        <v>1</v>
      </c>
      <c r="N226" s="141" t="s">
        <v>37</v>
      </c>
      <c r="P226" s="142">
        <f>O226*H226</f>
        <v>0</v>
      </c>
      <c r="Q226" s="142">
        <v>0</v>
      </c>
      <c r="R226" s="142">
        <f>Q226*H226</f>
        <v>0</v>
      </c>
      <c r="S226" s="142">
        <v>4.1700000000000001E-2</v>
      </c>
      <c r="T226" s="143">
        <f>S226*H226</f>
        <v>4.1700000000000001E-2</v>
      </c>
      <c r="AR226" s="144" t="s">
        <v>127</v>
      </c>
      <c r="AT226" s="144" t="s">
        <v>184</v>
      </c>
      <c r="AU226" s="144" t="s">
        <v>82</v>
      </c>
      <c r="AY226" s="17" t="s">
        <v>181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80</v>
      </c>
      <c r="BK226" s="145">
        <f>ROUND(I226*H226,2)</f>
        <v>0</v>
      </c>
      <c r="BL226" s="17" t="s">
        <v>127</v>
      </c>
      <c r="BM226" s="144" t="s">
        <v>702</v>
      </c>
    </row>
    <row r="227" spans="2:65" s="1" customFormat="1" ht="37.9" customHeight="1">
      <c r="B227" s="132"/>
      <c r="C227" s="133" t="s">
        <v>410</v>
      </c>
      <c r="D227" s="133" t="s">
        <v>184</v>
      </c>
      <c r="E227" s="134" t="s">
        <v>703</v>
      </c>
      <c r="F227" s="135" t="s">
        <v>704</v>
      </c>
      <c r="G227" s="136" t="s">
        <v>356</v>
      </c>
      <c r="H227" s="137">
        <v>1</v>
      </c>
      <c r="I227" s="138"/>
      <c r="J227" s="139">
        <f>ROUND(I227*H227,2)</f>
        <v>0</v>
      </c>
      <c r="K227" s="135" t="s">
        <v>1</v>
      </c>
      <c r="L227" s="32"/>
      <c r="M227" s="140" t="s">
        <v>1</v>
      </c>
      <c r="N227" s="141" t="s">
        <v>37</v>
      </c>
      <c r="P227" s="142">
        <f>O227*H227</f>
        <v>0</v>
      </c>
      <c r="Q227" s="142">
        <v>0</v>
      </c>
      <c r="R227" s="142">
        <f>Q227*H227</f>
        <v>0</v>
      </c>
      <c r="S227" s="142">
        <v>4.1700000000000001E-2</v>
      </c>
      <c r="T227" s="143">
        <f>S227*H227</f>
        <v>4.1700000000000001E-2</v>
      </c>
      <c r="AR227" s="144" t="s">
        <v>127</v>
      </c>
      <c r="AT227" s="144" t="s">
        <v>184</v>
      </c>
      <c r="AU227" s="144" t="s">
        <v>82</v>
      </c>
      <c r="AY227" s="17" t="s">
        <v>181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80</v>
      </c>
      <c r="BK227" s="145">
        <f>ROUND(I227*H227,2)</f>
        <v>0</v>
      </c>
      <c r="BL227" s="17" t="s">
        <v>127</v>
      </c>
      <c r="BM227" s="144" t="s">
        <v>705</v>
      </c>
    </row>
    <row r="228" spans="2:65" s="1" customFormat="1" ht="33" customHeight="1">
      <c r="B228" s="132"/>
      <c r="C228" s="133" t="s">
        <v>414</v>
      </c>
      <c r="D228" s="133" t="s">
        <v>184</v>
      </c>
      <c r="E228" s="134" t="s">
        <v>441</v>
      </c>
      <c r="F228" s="135" t="s">
        <v>442</v>
      </c>
      <c r="G228" s="136" t="s">
        <v>356</v>
      </c>
      <c r="H228" s="137">
        <v>1</v>
      </c>
      <c r="I228" s="138"/>
      <c r="J228" s="139">
        <f>ROUND(I228*H228,2)</f>
        <v>0</v>
      </c>
      <c r="K228" s="135" t="s">
        <v>1</v>
      </c>
      <c r="L228" s="32"/>
      <c r="M228" s="140" t="s">
        <v>1</v>
      </c>
      <c r="N228" s="141" t="s">
        <v>37</v>
      </c>
      <c r="P228" s="142">
        <f>O228*H228</f>
        <v>0</v>
      </c>
      <c r="Q228" s="142">
        <v>0</v>
      </c>
      <c r="R228" s="142">
        <f>Q228*H228</f>
        <v>0</v>
      </c>
      <c r="S228" s="142">
        <v>4.1700000000000001E-2</v>
      </c>
      <c r="T228" s="143">
        <f>S228*H228</f>
        <v>4.1700000000000001E-2</v>
      </c>
      <c r="AR228" s="144" t="s">
        <v>127</v>
      </c>
      <c r="AT228" s="144" t="s">
        <v>184</v>
      </c>
      <c r="AU228" s="144" t="s">
        <v>82</v>
      </c>
      <c r="AY228" s="17" t="s">
        <v>181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80</v>
      </c>
      <c r="BK228" s="145">
        <f>ROUND(I228*H228,2)</f>
        <v>0</v>
      </c>
      <c r="BL228" s="17" t="s">
        <v>127</v>
      </c>
      <c r="BM228" s="144" t="s">
        <v>1040</v>
      </c>
    </row>
    <row r="229" spans="2:65" s="11" customFormat="1" ht="22.9" customHeight="1">
      <c r="B229" s="120"/>
      <c r="D229" s="121" t="s">
        <v>71</v>
      </c>
      <c r="E229" s="130" t="s">
        <v>496</v>
      </c>
      <c r="F229" s="130" t="s">
        <v>497</v>
      </c>
      <c r="I229" s="123"/>
      <c r="J229" s="131">
        <f>BK229</f>
        <v>0</v>
      </c>
      <c r="L229" s="120"/>
      <c r="M229" s="125"/>
      <c r="P229" s="126">
        <f>SUM(P230:P243)</f>
        <v>0</v>
      </c>
      <c r="R229" s="126">
        <f>SUM(R230:R243)</f>
        <v>3.6814659999999999E-2</v>
      </c>
      <c r="T229" s="127">
        <f>SUM(T230:T243)</f>
        <v>3.2639999999999995E-2</v>
      </c>
      <c r="AR229" s="121" t="s">
        <v>82</v>
      </c>
      <c r="AT229" s="128" t="s">
        <v>71</v>
      </c>
      <c r="AU229" s="128" t="s">
        <v>80</v>
      </c>
      <c r="AY229" s="121" t="s">
        <v>181</v>
      </c>
      <c r="BK229" s="129">
        <f>SUM(BK230:BK243)</f>
        <v>0</v>
      </c>
    </row>
    <row r="230" spans="2:65" s="1" customFormat="1" ht="16.5" customHeight="1">
      <c r="B230" s="132"/>
      <c r="C230" s="133" t="s">
        <v>418</v>
      </c>
      <c r="D230" s="133" t="s">
        <v>184</v>
      </c>
      <c r="E230" s="134" t="s">
        <v>499</v>
      </c>
      <c r="F230" s="135" t="s">
        <v>500</v>
      </c>
      <c r="G230" s="136" t="s">
        <v>187</v>
      </c>
      <c r="H230" s="137">
        <v>9.6199999999999992</v>
      </c>
      <c r="I230" s="138"/>
      <c r="J230" s="139">
        <f>ROUND(I230*H230,2)</f>
        <v>0</v>
      </c>
      <c r="K230" s="135" t="s">
        <v>188</v>
      </c>
      <c r="L230" s="32"/>
      <c r="M230" s="140" t="s">
        <v>1</v>
      </c>
      <c r="N230" s="141" t="s">
        <v>37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127</v>
      </c>
      <c r="AT230" s="144" t="s">
        <v>184</v>
      </c>
      <c r="AU230" s="144" t="s">
        <v>82</v>
      </c>
      <c r="AY230" s="17" t="s">
        <v>181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80</v>
      </c>
      <c r="BK230" s="145">
        <f>ROUND(I230*H230,2)</f>
        <v>0</v>
      </c>
      <c r="BL230" s="17" t="s">
        <v>127</v>
      </c>
      <c r="BM230" s="144" t="s">
        <v>707</v>
      </c>
    </row>
    <row r="231" spans="2:65" s="12" customFormat="1">
      <c r="B231" s="146"/>
      <c r="D231" s="147" t="s">
        <v>191</v>
      </c>
      <c r="E231" s="148" t="s">
        <v>1</v>
      </c>
      <c r="F231" s="149" t="s">
        <v>1018</v>
      </c>
      <c r="H231" s="150">
        <v>9.6199999999999992</v>
      </c>
      <c r="I231" s="151"/>
      <c r="L231" s="146"/>
      <c r="M231" s="152"/>
      <c r="T231" s="153"/>
      <c r="AT231" s="148" t="s">
        <v>191</v>
      </c>
      <c r="AU231" s="148" t="s">
        <v>82</v>
      </c>
      <c r="AV231" s="12" t="s">
        <v>82</v>
      </c>
      <c r="AW231" s="12" t="s">
        <v>29</v>
      </c>
      <c r="AX231" s="12" t="s">
        <v>72</v>
      </c>
      <c r="AY231" s="148" t="s">
        <v>181</v>
      </c>
    </row>
    <row r="232" spans="2:65" s="13" customFormat="1">
      <c r="B232" s="154"/>
      <c r="D232" s="147" t="s">
        <v>191</v>
      </c>
      <c r="E232" s="155" t="s">
        <v>1</v>
      </c>
      <c r="F232" s="156" t="s">
        <v>193</v>
      </c>
      <c r="H232" s="157">
        <v>9.6199999999999992</v>
      </c>
      <c r="I232" s="158"/>
      <c r="L232" s="154"/>
      <c r="M232" s="159"/>
      <c r="T232" s="160"/>
      <c r="AT232" s="155" t="s">
        <v>191</v>
      </c>
      <c r="AU232" s="155" t="s">
        <v>82</v>
      </c>
      <c r="AV232" s="13" t="s">
        <v>189</v>
      </c>
      <c r="AW232" s="13" t="s">
        <v>29</v>
      </c>
      <c r="AX232" s="13" t="s">
        <v>80</v>
      </c>
      <c r="AY232" s="155" t="s">
        <v>181</v>
      </c>
    </row>
    <row r="233" spans="2:65" s="1" customFormat="1" ht="24.2" customHeight="1">
      <c r="B233" s="132"/>
      <c r="C233" s="133" t="s">
        <v>424</v>
      </c>
      <c r="D233" s="133" t="s">
        <v>184</v>
      </c>
      <c r="E233" s="134" t="s">
        <v>504</v>
      </c>
      <c r="F233" s="135" t="s">
        <v>505</v>
      </c>
      <c r="G233" s="136" t="s">
        <v>187</v>
      </c>
      <c r="H233" s="137">
        <v>9.6199999999999992</v>
      </c>
      <c r="I233" s="138"/>
      <c r="J233" s="139">
        <f>ROUND(I233*H233,2)</f>
        <v>0</v>
      </c>
      <c r="K233" s="135" t="s">
        <v>188</v>
      </c>
      <c r="L233" s="32"/>
      <c r="M233" s="140" t="s">
        <v>1</v>
      </c>
      <c r="N233" s="141" t="s">
        <v>37</v>
      </c>
      <c r="P233" s="142">
        <f>O233*H233</f>
        <v>0</v>
      </c>
      <c r="Q233" s="142">
        <v>0</v>
      </c>
      <c r="R233" s="142">
        <f>Q233*H233</f>
        <v>0</v>
      </c>
      <c r="S233" s="142">
        <v>3.0000000000000001E-3</v>
      </c>
      <c r="T233" s="143">
        <f>S233*H233</f>
        <v>2.8859999999999997E-2</v>
      </c>
      <c r="AR233" s="144" t="s">
        <v>127</v>
      </c>
      <c r="AT233" s="144" t="s">
        <v>184</v>
      </c>
      <c r="AU233" s="144" t="s">
        <v>82</v>
      </c>
      <c r="AY233" s="17" t="s">
        <v>181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80</v>
      </c>
      <c r="BK233" s="145">
        <f>ROUND(I233*H233,2)</f>
        <v>0</v>
      </c>
      <c r="BL233" s="17" t="s">
        <v>127</v>
      </c>
      <c r="BM233" s="144" t="s">
        <v>708</v>
      </c>
    </row>
    <row r="234" spans="2:65" s="1" customFormat="1" ht="16.5" customHeight="1">
      <c r="B234" s="132"/>
      <c r="C234" s="133" t="s">
        <v>428</v>
      </c>
      <c r="D234" s="133" t="s">
        <v>184</v>
      </c>
      <c r="E234" s="134" t="s">
        <v>509</v>
      </c>
      <c r="F234" s="135" t="s">
        <v>510</v>
      </c>
      <c r="G234" s="136" t="s">
        <v>187</v>
      </c>
      <c r="H234" s="137">
        <v>9.6199999999999992</v>
      </c>
      <c r="I234" s="138"/>
      <c r="J234" s="139">
        <f>ROUND(I234*H234,2)</f>
        <v>0</v>
      </c>
      <c r="K234" s="135" t="s">
        <v>188</v>
      </c>
      <c r="L234" s="32"/>
      <c r="M234" s="140" t="s">
        <v>1</v>
      </c>
      <c r="N234" s="141" t="s">
        <v>37</v>
      </c>
      <c r="P234" s="142">
        <f>O234*H234</f>
        <v>0</v>
      </c>
      <c r="Q234" s="142">
        <v>2.9999999999999997E-4</v>
      </c>
      <c r="R234" s="142">
        <f>Q234*H234</f>
        <v>2.8859999999999997E-3</v>
      </c>
      <c r="S234" s="142">
        <v>0</v>
      </c>
      <c r="T234" s="143">
        <f>S234*H234</f>
        <v>0</v>
      </c>
      <c r="AR234" s="144" t="s">
        <v>127</v>
      </c>
      <c r="AT234" s="144" t="s">
        <v>184</v>
      </c>
      <c r="AU234" s="144" t="s">
        <v>82</v>
      </c>
      <c r="AY234" s="17" t="s">
        <v>181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80</v>
      </c>
      <c r="BK234" s="145">
        <f>ROUND(I234*H234,2)</f>
        <v>0</v>
      </c>
      <c r="BL234" s="17" t="s">
        <v>127</v>
      </c>
      <c r="BM234" s="144" t="s">
        <v>709</v>
      </c>
    </row>
    <row r="235" spans="2:65" s="1" customFormat="1" ht="16.5" customHeight="1">
      <c r="B235" s="132"/>
      <c r="C235" s="170" t="s">
        <v>432</v>
      </c>
      <c r="D235" s="170" t="s">
        <v>272</v>
      </c>
      <c r="E235" s="171" t="s">
        <v>513</v>
      </c>
      <c r="F235" s="172" t="s">
        <v>514</v>
      </c>
      <c r="G235" s="173" t="s">
        <v>187</v>
      </c>
      <c r="H235" s="174">
        <v>10.582000000000001</v>
      </c>
      <c r="I235" s="175"/>
      <c r="J235" s="176">
        <f>ROUND(I235*H235,2)</f>
        <v>0</v>
      </c>
      <c r="K235" s="172" t="s">
        <v>188</v>
      </c>
      <c r="L235" s="177"/>
      <c r="M235" s="178" t="s">
        <v>1</v>
      </c>
      <c r="N235" s="179" t="s">
        <v>37</v>
      </c>
      <c r="P235" s="142">
        <f>O235*H235</f>
        <v>0</v>
      </c>
      <c r="Q235" s="142">
        <v>2.8300000000000001E-3</v>
      </c>
      <c r="R235" s="142">
        <f>Q235*H235</f>
        <v>2.9947060000000001E-2</v>
      </c>
      <c r="S235" s="142">
        <v>0</v>
      </c>
      <c r="T235" s="143">
        <f>S235*H235</f>
        <v>0</v>
      </c>
      <c r="AR235" s="144" t="s">
        <v>275</v>
      </c>
      <c r="AT235" s="144" t="s">
        <v>272</v>
      </c>
      <c r="AU235" s="144" t="s">
        <v>82</v>
      </c>
      <c r="AY235" s="17" t="s">
        <v>181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80</v>
      </c>
      <c r="BK235" s="145">
        <f>ROUND(I235*H235,2)</f>
        <v>0</v>
      </c>
      <c r="BL235" s="17" t="s">
        <v>127</v>
      </c>
      <c r="BM235" s="144" t="s">
        <v>710</v>
      </c>
    </row>
    <row r="236" spans="2:65" s="12" customFormat="1">
      <c r="B236" s="146"/>
      <c r="D236" s="147" t="s">
        <v>191</v>
      </c>
      <c r="F236" s="149" t="s">
        <v>1041</v>
      </c>
      <c r="H236" s="150">
        <v>10.582000000000001</v>
      </c>
      <c r="I236" s="151"/>
      <c r="L236" s="146"/>
      <c r="M236" s="152"/>
      <c r="T236" s="153"/>
      <c r="AT236" s="148" t="s">
        <v>191</v>
      </c>
      <c r="AU236" s="148" t="s">
        <v>82</v>
      </c>
      <c r="AV236" s="12" t="s">
        <v>82</v>
      </c>
      <c r="AW236" s="12" t="s">
        <v>3</v>
      </c>
      <c r="AX236" s="12" t="s">
        <v>80</v>
      </c>
      <c r="AY236" s="148" t="s">
        <v>181</v>
      </c>
    </row>
    <row r="237" spans="2:65" s="1" customFormat="1" ht="21.75" customHeight="1">
      <c r="B237" s="132"/>
      <c r="C237" s="133" t="s">
        <v>436</v>
      </c>
      <c r="D237" s="133" t="s">
        <v>184</v>
      </c>
      <c r="E237" s="134" t="s">
        <v>517</v>
      </c>
      <c r="F237" s="135" t="s">
        <v>518</v>
      </c>
      <c r="G237" s="136" t="s">
        <v>240</v>
      </c>
      <c r="H237" s="137">
        <v>12.6</v>
      </c>
      <c r="I237" s="138"/>
      <c r="J237" s="139">
        <f>ROUND(I237*H237,2)</f>
        <v>0</v>
      </c>
      <c r="K237" s="135" t="s">
        <v>188</v>
      </c>
      <c r="L237" s="32"/>
      <c r="M237" s="140" t="s">
        <v>1</v>
      </c>
      <c r="N237" s="141" t="s">
        <v>37</v>
      </c>
      <c r="P237" s="142">
        <f>O237*H237</f>
        <v>0</v>
      </c>
      <c r="Q237" s="142">
        <v>0</v>
      </c>
      <c r="R237" s="142">
        <f>Q237*H237</f>
        <v>0</v>
      </c>
      <c r="S237" s="142">
        <v>2.9999999999999997E-4</v>
      </c>
      <c r="T237" s="143">
        <f>S237*H237</f>
        <v>3.7799999999999995E-3</v>
      </c>
      <c r="AR237" s="144" t="s">
        <v>127</v>
      </c>
      <c r="AT237" s="144" t="s">
        <v>184</v>
      </c>
      <c r="AU237" s="144" t="s">
        <v>82</v>
      </c>
      <c r="AY237" s="17" t="s">
        <v>181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80</v>
      </c>
      <c r="BK237" s="145">
        <f>ROUND(I237*H237,2)</f>
        <v>0</v>
      </c>
      <c r="BL237" s="17" t="s">
        <v>127</v>
      </c>
      <c r="BM237" s="144" t="s">
        <v>712</v>
      </c>
    </row>
    <row r="238" spans="2:65" s="12" customFormat="1">
      <c r="B238" s="146"/>
      <c r="D238" s="147" t="s">
        <v>191</v>
      </c>
      <c r="E238" s="148" t="s">
        <v>1</v>
      </c>
      <c r="F238" s="149" t="s">
        <v>1042</v>
      </c>
      <c r="H238" s="150">
        <v>12.6</v>
      </c>
      <c r="I238" s="151"/>
      <c r="L238" s="146"/>
      <c r="M238" s="152"/>
      <c r="T238" s="153"/>
      <c r="AT238" s="148" t="s">
        <v>191</v>
      </c>
      <c r="AU238" s="148" t="s">
        <v>82</v>
      </c>
      <c r="AV238" s="12" t="s">
        <v>82</v>
      </c>
      <c r="AW238" s="12" t="s">
        <v>29</v>
      </c>
      <c r="AX238" s="12" t="s">
        <v>80</v>
      </c>
      <c r="AY238" s="148" t="s">
        <v>181</v>
      </c>
    </row>
    <row r="239" spans="2:65" s="1" customFormat="1" ht="16.5" customHeight="1">
      <c r="B239" s="132"/>
      <c r="C239" s="133" t="s">
        <v>440</v>
      </c>
      <c r="D239" s="133" t="s">
        <v>184</v>
      </c>
      <c r="E239" s="134" t="s">
        <v>522</v>
      </c>
      <c r="F239" s="135" t="s">
        <v>523</v>
      </c>
      <c r="G239" s="136" t="s">
        <v>240</v>
      </c>
      <c r="H239" s="137">
        <v>12.6</v>
      </c>
      <c r="I239" s="138"/>
      <c r="J239" s="139">
        <f>ROUND(I239*H239,2)</f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>O239*H239</f>
        <v>0</v>
      </c>
      <c r="Q239" s="142">
        <v>1.0000000000000001E-5</v>
      </c>
      <c r="R239" s="142">
        <f>Q239*H239</f>
        <v>1.26E-4</v>
      </c>
      <c r="S239" s="142">
        <v>0</v>
      </c>
      <c r="T239" s="143">
        <f>S239*H239</f>
        <v>0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80</v>
      </c>
      <c r="BK239" s="145">
        <f>ROUND(I239*H239,2)</f>
        <v>0</v>
      </c>
      <c r="BL239" s="17" t="s">
        <v>127</v>
      </c>
      <c r="BM239" s="144" t="s">
        <v>714</v>
      </c>
    </row>
    <row r="240" spans="2:65" s="1" customFormat="1" ht="16.5" customHeight="1">
      <c r="B240" s="132"/>
      <c r="C240" s="170" t="s">
        <v>444</v>
      </c>
      <c r="D240" s="170" t="s">
        <v>272</v>
      </c>
      <c r="E240" s="171" t="s">
        <v>527</v>
      </c>
      <c r="F240" s="172" t="s">
        <v>528</v>
      </c>
      <c r="G240" s="173" t="s">
        <v>240</v>
      </c>
      <c r="H240" s="174">
        <v>12.852</v>
      </c>
      <c r="I240" s="175"/>
      <c r="J240" s="176">
        <f>ROUND(I240*H240,2)</f>
        <v>0</v>
      </c>
      <c r="K240" s="172" t="s">
        <v>1</v>
      </c>
      <c r="L240" s="177"/>
      <c r="M240" s="178" t="s">
        <v>1</v>
      </c>
      <c r="N240" s="179" t="s">
        <v>37</v>
      </c>
      <c r="P240" s="142">
        <f>O240*H240</f>
        <v>0</v>
      </c>
      <c r="Q240" s="142">
        <v>2.9999999999999997E-4</v>
      </c>
      <c r="R240" s="142">
        <f>Q240*H240</f>
        <v>3.8555999999999998E-3</v>
      </c>
      <c r="S240" s="142">
        <v>0</v>
      </c>
      <c r="T240" s="143">
        <f>S240*H240</f>
        <v>0</v>
      </c>
      <c r="AR240" s="144" t="s">
        <v>275</v>
      </c>
      <c r="AT240" s="144" t="s">
        <v>272</v>
      </c>
      <c r="AU240" s="144" t="s">
        <v>82</v>
      </c>
      <c r="AY240" s="17" t="s">
        <v>181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80</v>
      </c>
      <c r="BK240" s="145">
        <f>ROUND(I240*H240,2)</f>
        <v>0</v>
      </c>
      <c r="BL240" s="17" t="s">
        <v>127</v>
      </c>
      <c r="BM240" s="144" t="s">
        <v>715</v>
      </c>
    </row>
    <row r="241" spans="2:65" s="12" customFormat="1">
      <c r="B241" s="146"/>
      <c r="D241" s="147" t="s">
        <v>191</v>
      </c>
      <c r="F241" s="149" t="s">
        <v>1043</v>
      </c>
      <c r="H241" s="150">
        <v>12.852</v>
      </c>
      <c r="I241" s="151"/>
      <c r="L241" s="146"/>
      <c r="M241" s="152"/>
      <c r="T241" s="153"/>
      <c r="AT241" s="148" t="s">
        <v>191</v>
      </c>
      <c r="AU241" s="148" t="s">
        <v>82</v>
      </c>
      <c r="AV241" s="12" t="s">
        <v>82</v>
      </c>
      <c r="AW241" s="12" t="s">
        <v>3</v>
      </c>
      <c r="AX241" s="12" t="s">
        <v>80</v>
      </c>
      <c r="AY241" s="148" t="s">
        <v>181</v>
      </c>
    </row>
    <row r="242" spans="2:65" s="1" customFormat="1" ht="24.2" customHeight="1">
      <c r="B242" s="132"/>
      <c r="C242" s="133" t="s">
        <v>448</v>
      </c>
      <c r="D242" s="133" t="s">
        <v>184</v>
      </c>
      <c r="E242" s="134" t="s">
        <v>532</v>
      </c>
      <c r="F242" s="135" t="s">
        <v>533</v>
      </c>
      <c r="G242" s="136" t="s">
        <v>236</v>
      </c>
      <c r="H242" s="137">
        <v>3.6999999999999998E-2</v>
      </c>
      <c r="I242" s="138"/>
      <c r="J242" s="139">
        <f>ROUND(I242*H242,2)</f>
        <v>0</v>
      </c>
      <c r="K242" s="135" t="s">
        <v>188</v>
      </c>
      <c r="L242" s="32"/>
      <c r="M242" s="140" t="s">
        <v>1</v>
      </c>
      <c r="N242" s="141" t="s">
        <v>37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4" t="s">
        <v>127</v>
      </c>
      <c r="AT242" s="144" t="s">
        <v>184</v>
      </c>
      <c r="AU242" s="144" t="s">
        <v>82</v>
      </c>
      <c r="AY242" s="17" t="s">
        <v>181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80</v>
      </c>
      <c r="BK242" s="145">
        <f>ROUND(I242*H242,2)</f>
        <v>0</v>
      </c>
      <c r="BL242" s="17" t="s">
        <v>127</v>
      </c>
      <c r="BM242" s="144" t="s">
        <v>717</v>
      </c>
    </row>
    <row r="243" spans="2:65" s="1" customFormat="1" ht="24.2" customHeight="1">
      <c r="B243" s="132"/>
      <c r="C243" s="133" t="s">
        <v>454</v>
      </c>
      <c r="D243" s="133" t="s">
        <v>184</v>
      </c>
      <c r="E243" s="134" t="s">
        <v>536</v>
      </c>
      <c r="F243" s="135" t="s">
        <v>537</v>
      </c>
      <c r="G243" s="136" t="s">
        <v>236</v>
      </c>
      <c r="H243" s="137">
        <v>3.6999999999999998E-2</v>
      </c>
      <c r="I243" s="138"/>
      <c r="J243" s="139">
        <f>ROUND(I243*H243,2)</f>
        <v>0</v>
      </c>
      <c r="K243" s="135" t="s">
        <v>188</v>
      </c>
      <c r="L243" s="32"/>
      <c r="M243" s="140" t="s">
        <v>1</v>
      </c>
      <c r="N243" s="141" t="s">
        <v>37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127</v>
      </c>
      <c r="AT243" s="144" t="s">
        <v>184</v>
      </c>
      <c r="AU243" s="144" t="s">
        <v>82</v>
      </c>
      <c r="AY243" s="17" t="s">
        <v>181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80</v>
      </c>
      <c r="BK243" s="145">
        <f>ROUND(I243*H243,2)</f>
        <v>0</v>
      </c>
      <c r="BL243" s="17" t="s">
        <v>127</v>
      </c>
      <c r="BM243" s="144" t="s">
        <v>768</v>
      </c>
    </row>
    <row r="244" spans="2:65" s="11" customFormat="1" ht="22.9" customHeight="1">
      <c r="B244" s="120"/>
      <c r="D244" s="121" t="s">
        <v>71</v>
      </c>
      <c r="E244" s="130" t="s">
        <v>599</v>
      </c>
      <c r="F244" s="130" t="s">
        <v>600</v>
      </c>
      <c r="I244" s="123"/>
      <c r="J244" s="131">
        <f>BK244</f>
        <v>0</v>
      </c>
      <c r="L244" s="120"/>
      <c r="M244" s="125"/>
      <c r="P244" s="126">
        <f>SUM(P245:P246)</f>
        <v>0</v>
      </c>
      <c r="R244" s="126">
        <f>SUM(R245:R246)</f>
        <v>2.64E-3</v>
      </c>
      <c r="T244" s="127">
        <f>SUM(T245:T246)</f>
        <v>0</v>
      </c>
      <c r="AR244" s="121" t="s">
        <v>82</v>
      </c>
      <c r="AT244" s="128" t="s">
        <v>71</v>
      </c>
      <c r="AU244" s="128" t="s">
        <v>80</v>
      </c>
      <c r="AY244" s="121" t="s">
        <v>181</v>
      </c>
      <c r="BK244" s="129">
        <f>SUM(BK245:BK246)</f>
        <v>0</v>
      </c>
    </row>
    <row r="245" spans="2:65" s="1" customFormat="1" ht="24.2" customHeight="1">
      <c r="B245" s="132"/>
      <c r="C245" s="133" t="s">
        <v>459</v>
      </c>
      <c r="D245" s="133" t="s">
        <v>184</v>
      </c>
      <c r="E245" s="134" t="s">
        <v>602</v>
      </c>
      <c r="F245" s="135" t="s">
        <v>603</v>
      </c>
      <c r="G245" s="136" t="s">
        <v>187</v>
      </c>
      <c r="H245" s="137">
        <v>12</v>
      </c>
      <c r="I245" s="138"/>
      <c r="J245" s="139">
        <f>ROUND(I245*H245,2)</f>
        <v>0</v>
      </c>
      <c r="K245" s="135" t="s">
        <v>188</v>
      </c>
      <c r="L245" s="32"/>
      <c r="M245" s="140" t="s">
        <v>1</v>
      </c>
      <c r="N245" s="141" t="s">
        <v>37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127</v>
      </c>
      <c r="AT245" s="144" t="s">
        <v>184</v>
      </c>
      <c r="AU245" s="144" t="s">
        <v>82</v>
      </c>
      <c r="AY245" s="17" t="s">
        <v>181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80</v>
      </c>
      <c r="BK245" s="145">
        <f>ROUND(I245*H245,2)</f>
        <v>0</v>
      </c>
      <c r="BL245" s="17" t="s">
        <v>127</v>
      </c>
      <c r="BM245" s="144" t="s">
        <v>1044</v>
      </c>
    </row>
    <row r="246" spans="2:65" s="1" customFormat="1" ht="24.2" customHeight="1">
      <c r="B246" s="132"/>
      <c r="C246" s="133" t="s">
        <v>463</v>
      </c>
      <c r="D246" s="133" t="s">
        <v>184</v>
      </c>
      <c r="E246" s="134" t="s">
        <v>606</v>
      </c>
      <c r="F246" s="135" t="s">
        <v>607</v>
      </c>
      <c r="G246" s="136" t="s">
        <v>187</v>
      </c>
      <c r="H246" s="137">
        <v>12</v>
      </c>
      <c r="I246" s="138"/>
      <c r="J246" s="139">
        <f>ROUND(I246*H246,2)</f>
        <v>0</v>
      </c>
      <c r="K246" s="135" t="s">
        <v>188</v>
      </c>
      <c r="L246" s="32"/>
      <c r="M246" s="140" t="s">
        <v>1</v>
      </c>
      <c r="N246" s="141" t="s">
        <v>37</v>
      </c>
      <c r="P246" s="142">
        <f>O246*H246</f>
        <v>0</v>
      </c>
      <c r="Q246" s="142">
        <v>2.2000000000000001E-4</v>
      </c>
      <c r="R246" s="142">
        <f>Q246*H246</f>
        <v>2.64E-3</v>
      </c>
      <c r="S246" s="142">
        <v>0</v>
      </c>
      <c r="T246" s="143">
        <f>S246*H246</f>
        <v>0</v>
      </c>
      <c r="AR246" s="144" t="s">
        <v>127</v>
      </c>
      <c r="AT246" s="144" t="s">
        <v>184</v>
      </c>
      <c r="AU246" s="144" t="s">
        <v>82</v>
      </c>
      <c r="AY246" s="17" t="s">
        <v>181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80</v>
      </c>
      <c r="BK246" s="145">
        <f>ROUND(I246*H246,2)</f>
        <v>0</v>
      </c>
      <c r="BL246" s="17" t="s">
        <v>127</v>
      </c>
      <c r="BM246" s="144" t="s">
        <v>1045</v>
      </c>
    </row>
    <row r="247" spans="2:65" s="11" customFormat="1" ht="22.9" customHeight="1">
      <c r="B247" s="120"/>
      <c r="D247" s="121" t="s">
        <v>71</v>
      </c>
      <c r="E247" s="130" t="s">
        <v>609</v>
      </c>
      <c r="F247" s="130" t="s">
        <v>610</v>
      </c>
      <c r="I247" s="123"/>
      <c r="J247" s="131">
        <f>BK247</f>
        <v>0</v>
      </c>
      <c r="L247" s="120"/>
      <c r="M247" s="125"/>
      <c r="P247" s="126">
        <f>SUM(P248:P258)</f>
        <v>0</v>
      </c>
      <c r="R247" s="126">
        <f>SUM(R248:R258)</f>
        <v>1.9321000000000001E-2</v>
      </c>
      <c r="T247" s="127">
        <f>SUM(T248:T258)</f>
        <v>3.2136000000000001E-3</v>
      </c>
      <c r="AR247" s="121" t="s">
        <v>82</v>
      </c>
      <c r="AT247" s="128" t="s">
        <v>71</v>
      </c>
      <c r="AU247" s="128" t="s">
        <v>80</v>
      </c>
      <c r="AY247" s="121" t="s">
        <v>181</v>
      </c>
      <c r="BK247" s="129">
        <f>SUM(BK248:BK258)</f>
        <v>0</v>
      </c>
    </row>
    <row r="248" spans="2:65" s="1" customFormat="1" ht="24.2" customHeight="1">
      <c r="B248" s="132"/>
      <c r="C248" s="133" t="s">
        <v>467</v>
      </c>
      <c r="D248" s="133" t="s">
        <v>184</v>
      </c>
      <c r="E248" s="134" t="s">
        <v>612</v>
      </c>
      <c r="F248" s="135" t="s">
        <v>613</v>
      </c>
      <c r="G248" s="136" t="s">
        <v>187</v>
      </c>
      <c r="H248" s="137">
        <v>26.78</v>
      </c>
      <c r="I248" s="138"/>
      <c r="J248" s="139">
        <f>ROUND(I248*H248,2)</f>
        <v>0</v>
      </c>
      <c r="K248" s="135" t="s">
        <v>188</v>
      </c>
      <c r="L248" s="32"/>
      <c r="M248" s="140" t="s">
        <v>1</v>
      </c>
      <c r="N248" s="141" t="s">
        <v>37</v>
      </c>
      <c r="P248" s="142">
        <f>O248*H248</f>
        <v>0</v>
      </c>
      <c r="Q248" s="142">
        <v>0</v>
      </c>
      <c r="R248" s="142">
        <f>Q248*H248</f>
        <v>0</v>
      </c>
      <c r="S248" s="142">
        <v>0</v>
      </c>
      <c r="T248" s="143">
        <f>S248*H248</f>
        <v>0</v>
      </c>
      <c r="AR248" s="144" t="s">
        <v>127</v>
      </c>
      <c r="AT248" s="144" t="s">
        <v>184</v>
      </c>
      <c r="AU248" s="144" t="s">
        <v>82</v>
      </c>
      <c r="AY248" s="17" t="s">
        <v>181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80</v>
      </c>
      <c r="BK248" s="145">
        <f>ROUND(I248*H248,2)</f>
        <v>0</v>
      </c>
      <c r="BL248" s="17" t="s">
        <v>127</v>
      </c>
      <c r="BM248" s="144" t="s">
        <v>721</v>
      </c>
    </row>
    <row r="249" spans="2:65" s="1" customFormat="1" ht="24.2" customHeight="1">
      <c r="B249" s="132"/>
      <c r="C249" s="133" t="s">
        <v>471</v>
      </c>
      <c r="D249" s="133" t="s">
        <v>184</v>
      </c>
      <c r="E249" s="134" t="s">
        <v>619</v>
      </c>
      <c r="F249" s="135" t="s">
        <v>620</v>
      </c>
      <c r="G249" s="136" t="s">
        <v>187</v>
      </c>
      <c r="H249" s="137">
        <v>26.78</v>
      </c>
      <c r="I249" s="138"/>
      <c r="J249" s="139">
        <f>ROUND(I249*H249,2)</f>
        <v>0</v>
      </c>
      <c r="K249" s="135" t="s">
        <v>188</v>
      </c>
      <c r="L249" s="32"/>
      <c r="M249" s="140" t="s">
        <v>1</v>
      </c>
      <c r="N249" s="141" t="s">
        <v>37</v>
      </c>
      <c r="P249" s="142">
        <f>O249*H249</f>
        <v>0</v>
      </c>
      <c r="Q249" s="142">
        <v>1.0000000000000001E-5</v>
      </c>
      <c r="R249" s="142">
        <f>Q249*H249</f>
        <v>2.6780000000000006E-4</v>
      </c>
      <c r="S249" s="142">
        <v>1.2E-4</v>
      </c>
      <c r="T249" s="143">
        <f>S249*H249</f>
        <v>3.2136000000000001E-3</v>
      </c>
      <c r="AR249" s="144" t="s">
        <v>127</v>
      </c>
      <c r="AT249" s="144" t="s">
        <v>184</v>
      </c>
      <c r="AU249" s="144" t="s">
        <v>82</v>
      </c>
      <c r="AY249" s="17" t="s">
        <v>181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80</v>
      </c>
      <c r="BK249" s="145">
        <f>ROUND(I249*H249,2)</f>
        <v>0</v>
      </c>
      <c r="BL249" s="17" t="s">
        <v>127</v>
      </c>
      <c r="BM249" s="144" t="s">
        <v>722</v>
      </c>
    </row>
    <row r="250" spans="2:65" s="1" customFormat="1" ht="24.2" customHeight="1">
      <c r="B250" s="132"/>
      <c r="C250" s="133" t="s">
        <v>476</v>
      </c>
      <c r="D250" s="133" t="s">
        <v>184</v>
      </c>
      <c r="E250" s="134" t="s">
        <v>623</v>
      </c>
      <c r="F250" s="135" t="s">
        <v>624</v>
      </c>
      <c r="G250" s="136" t="s">
        <v>187</v>
      </c>
      <c r="H250" s="137">
        <v>41.42</v>
      </c>
      <c r="I250" s="138"/>
      <c r="J250" s="139">
        <f>ROUND(I250*H250,2)</f>
        <v>0</v>
      </c>
      <c r="K250" s="135" t="s">
        <v>188</v>
      </c>
      <c r="L250" s="32"/>
      <c r="M250" s="140" t="s">
        <v>1</v>
      </c>
      <c r="N250" s="141" t="s">
        <v>37</v>
      </c>
      <c r="P250" s="142">
        <f>O250*H250</f>
        <v>0</v>
      </c>
      <c r="Q250" s="142">
        <v>2.0000000000000001E-4</v>
      </c>
      <c r="R250" s="142">
        <f>Q250*H250</f>
        <v>8.2840000000000014E-3</v>
      </c>
      <c r="S250" s="142">
        <v>0</v>
      </c>
      <c r="T250" s="143">
        <f>S250*H250</f>
        <v>0</v>
      </c>
      <c r="AR250" s="144" t="s">
        <v>127</v>
      </c>
      <c r="AT250" s="144" t="s">
        <v>184</v>
      </c>
      <c r="AU250" s="144" t="s">
        <v>82</v>
      </c>
      <c r="AY250" s="17" t="s">
        <v>181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80</v>
      </c>
      <c r="BK250" s="145">
        <f>ROUND(I250*H250,2)</f>
        <v>0</v>
      </c>
      <c r="BL250" s="17" t="s">
        <v>127</v>
      </c>
      <c r="BM250" s="144" t="s">
        <v>723</v>
      </c>
    </row>
    <row r="251" spans="2:65" s="14" customFormat="1">
      <c r="B251" s="164"/>
      <c r="D251" s="147" t="s">
        <v>191</v>
      </c>
      <c r="E251" s="165" t="s">
        <v>1</v>
      </c>
      <c r="F251" s="166" t="s">
        <v>724</v>
      </c>
      <c r="H251" s="165" t="s">
        <v>1</v>
      </c>
      <c r="I251" s="167"/>
      <c r="L251" s="164"/>
      <c r="M251" s="168"/>
      <c r="T251" s="169"/>
      <c r="AT251" s="165" t="s">
        <v>191</v>
      </c>
      <c r="AU251" s="165" t="s">
        <v>82</v>
      </c>
      <c r="AV251" s="14" t="s">
        <v>80</v>
      </c>
      <c r="AW251" s="14" t="s">
        <v>29</v>
      </c>
      <c r="AX251" s="14" t="s">
        <v>72</v>
      </c>
      <c r="AY251" s="165" t="s">
        <v>181</v>
      </c>
    </row>
    <row r="252" spans="2:65" s="12" customFormat="1">
      <c r="B252" s="146"/>
      <c r="D252" s="147" t="s">
        <v>191</v>
      </c>
      <c r="E252" s="148" t="s">
        <v>1</v>
      </c>
      <c r="F252" s="149" t="s">
        <v>1017</v>
      </c>
      <c r="H252" s="150">
        <v>26.78</v>
      </c>
      <c r="I252" s="151"/>
      <c r="L252" s="146"/>
      <c r="M252" s="152"/>
      <c r="T252" s="153"/>
      <c r="AT252" s="148" t="s">
        <v>191</v>
      </c>
      <c r="AU252" s="148" t="s">
        <v>82</v>
      </c>
      <c r="AV252" s="12" t="s">
        <v>82</v>
      </c>
      <c r="AW252" s="12" t="s">
        <v>29</v>
      </c>
      <c r="AX252" s="12" t="s">
        <v>72</v>
      </c>
      <c r="AY252" s="148" t="s">
        <v>181</v>
      </c>
    </row>
    <row r="253" spans="2:65" s="14" customFormat="1">
      <c r="B253" s="164"/>
      <c r="D253" s="147" t="s">
        <v>191</v>
      </c>
      <c r="E253" s="165" t="s">
        <v>1</v>
      </c>
      <c r="F253" s="166" t="s">
        <v>771</v>
      </c>
      <c r="H253" s="165" t="s">
        <v>1</v>
      </c>
      <c r="I253" s="167"/>
      <c r="L253" s="164"/>
      <c r="M253" s="168"/>
      <c r="T253" s="169"/>
      <c r="AT253" s="165" t="s">
        <v>191</v>
      </c>
      <c r="AU253" s="165" t="s">
        <v>82</v>
      </c>
      <c r="AV253" s="14" t="s">
        <v>80</v>
      </c>
      <c r="AW253" s="14" t="s">
        <v>29</v>
      </c>
      <c r="AX253" s="14" t="s">
        <v>72</v>
      </c>
      <c r="AY253" s="165" t="s">
        <v>181</v>
      </c>
    </row>
    <row r="254" spans="2:65" s="12" customFormat="1">
      <c r="B254" s="146"/>
      <c r="D254" s="147" t="s">
        <v>191</v>
      </c>
      <c r="E254" s="148" t="s">
        <v>1</v>
      </c>
      <c r="F254" s="149" t="s">
        <v>1046</v>
      </c>
      <c r="H254" s="150">
        <v>11.44</v>
      </c>
      <c r="I254" s="151"/>
      <c r="L254" s="146"/>
      <c r="M254" s="152"/>
      <c r="T254" s="153"/>
      <c r="AT254" s="148" t="s">
        <v>191</v>
      </c>
      <c r="AU254" s="148" t="s">
        <v>82</v>
      </c>
      <c r="AV254" s="12" t="s">
        <v>82</v>
      </c>
      <c r="AW254" s="12" t="s">
        <v>29</v>
      </c>
      <c r="AX254" s="12" t="s">
        <v>72</v>
      </c>
      <c r="AY254" s="148" t="s">
        <v>181</v>
      </c>
    </row>
    <row r="255" spans="2:65" s="14" customFormat="1">
      <c r="B255" s="164"/>
      <c r="D255" s="147" t="s">
        <v>191</v>
      </c>
      <c r="E255" s="165" t="s">
        <v>1</v>
      </c>
      <c r="F255" s="166" t="s">
        <v>726</v>
      </c>
      <c r="H255" s="165" t="s">
        <v>1</v>
      </c>
      <c r="I255" s="167"/>
      <c r="L255" s="164"/>
      <c r="M255" s="168"/>
      <c r="T255" s="169"/>
      <c r="AT255" s="165" t="s">
        <v>191</v>
      </c>
      <c r="AU255" s="165" t="s">
        <v>82</v>
      </c>
      <c r="AV255" s="14" t="s">
        <v>80</v>
      </c>
      <c r="AW255" s="14" t="s">
        <v>29</v>
      </c>
      <c r="AX255" s="14" t="s">
        <v>72</v>
      </c>
      <c r="AY255" s="165" t="s">
        <v>181</v>
      </c>
    </row>
    <row r="256" spans="2:65" s="12" customFormat="1">
      <c r="B256" s="146"/>
      <c r="D256" s="147" t="s">
        <v>191</v>
      </c>
      <c r="E256" s="148" t="s">
        <v>1</v>
      </c>
      <c r="F256" s="149" t="s">
        <v>727</v>
      </c>
      <c r="H256" s="150">
        <v>3.2</v>
      </c>
      <c r="I256" s="151"/>
      <c r="L256" s="146"/>
      <c r="M256" s="152"/>
      <c r="T256" s="153"/>
      <c r="AT256" s="148" t="s">
        <v>191</v>
      </c>
      <c r="AU256" s="148" t="s">
        <v>82</v>
      </c>
      <c r="AV256" s="12" t="s">
        <v>82</v>
      </c>
      <c r="AW256" s="12" t="s">
        <v>29</v>
      </c>
      <c r="AX256" s="12" t="s">
        <v>72</v>
      </c>
      <c r="AY256" s="148" t="s">
        <v>181</v>
      </c>
    </row>
    <row r="257" spans="2:65" s="13" customFormat="1">
      <c r="B257" s="154"/>
      <c r="D257" s="147" t="s">
        <v>191</v>
      </c>
      <c r="E257" s="155" t="s">
        <v>1</v>
      </c>
      <c r="F257" s="156" t="s">
        <v>193</v>
      </c>
      <c r="H257" s="157">
        <v>41.42</v>
      </c>
      <c r="I257" s="158"/>
      <c r="L257" s="154"/>
      <c r="M257" s="159"/>
      <c r="T257" s="160"/>
      <c r="AT257" s="155" t="s">
        <v>191</v>
      </c>
      <c r="AU257" s="155" t="s">
        <v>82</v>
      </c>
      <c r="AV257" s="13" t="s">
        <v>189</v>
      </c>
      <c r="AW257" s="13" t="s">
        <v>29</v>
      </c>
      <c r="AX257" s="13" t="s">
        <v>80</v>
      </c>
      <c r="AY257" s="155" t="s">
        <v>181</v>
      </c>
    </row>
    <row r="258" spans="2:65" s="1" customFormat="1" ht="33" customHeight="1">
      <c r="B258" s="132"/>
      <c r="C258" s="133" t="s">
        <v>480</v>
      </c>
      <c r="D258" s="133" t="s">
        <v>184</v>
      </c>
      <c r="E258" s="134" t="s">
        <v>627</v>
      </c>
      <c r="F258" s="135" t="s">
        <v>628</v>
      </c>
      <c r="G258" s="136" t="s">
        <v>187</v>
      </c>
      <c r="H258" s="137">
        <v>41.42</v>
      </c>
      <c r="I258" s="138"/>
      <c r="J258" s="139">
        <f>ROUND(I258*H258,2)</f>
        <v>0</v>
      </c>
      <c r="K258" s="135" t="s">
        <v>188</v>
      </c>
      <c r="L258" s="32"/>
      <c r="M258" s="180" t="s">
        <v>1</v>
      </c>
      <c r="N258" s="181" t="s">
        <v>37</v>
      </c>
      <c r="O258" s="182"/>
      <c r="P258" s="183">
        <f>O258*H258</f>
        <v>0</v>
      </c>
      <c r="Q258" s="183">
        <v>2.5999999999999998E-4</v>
      </c>
      <c r="R258" s="183">
        <f>Q258*H258</f>
        <v>1.07692E-2</v>
      </c>
      <c r="S258" s="183">
        <v>0</v>
      </c>
      <c r="T258" s="184">
        <f>S258*H258</f>
        <v>0</v>
      </c>
      <c r="AR258" s="144" t="s">
        <v>127</v>
      </c>
      <c r="AT258" s="144" t="s">
        <v>184</v>
      </c>
      <c r="AU258" s="144" t="s">
        <v>82</v>
      </c>
      <c r="AY258" s="17" t="s">
        <v>181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80</v>
      </c>
      <c r="BK258" s="145">
        <f>ROUND(I258*H258,2)</f>
        <v>0</v>
      </c>
      <c r="BL258" s="17" t="s">
        <v>127</v>
      </c>
      <c r="BM258" s="144" t="s">
        <v>728</v>
      </c>
    </row>
    <row r="259" spans="2:65" s="1" customFormat="1" ht="6.95" customHeight="1">
      <c r="B259" s="44"/>
      <c r="C259" s="45"/>
      <c r="D259" s="45"/>
      <c r="E259" s="45"/>
      <c r="F259" s="45"/>
      <c r="G259" s="45"/>
      <c r="H259" s="45"/>
      <c r="I259" s="45"/>
      <c r="J259" s="45"/>
      <c r="K259" s="45"/>
      <c r="L259" s="32"/>
    </row>
  </sheetData>
  <autoFilter ref="C132:K258" xr:uid="{00000000-0009-0000-0000-000008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106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1047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ROUND((SUM(BE133:BE260)),  2)</f>
        <v>0</v>
      </c>
      <c r="I33" s="92">
        <v>0.21</v>
      </c>
      <c r="J33" s="91">
        <f>ROUND(((SUM(BE133:BE260))*I33),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ROUND((SUM(BF133:BF260)),  2)</f>
        <v>0</v>
      </c>
      <c r="I34" s="92">
        <v>0.15</v>
      </c>
      <c r="J34" s="91">
        <f>ROUND(((SUM(BF133:BF260))*I34),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ROUND((SUM(BG133:BG260)),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ROUND((SUM(BH133:BH260)),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ROUND((SUM(BI133:BI260)),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08 - m.č. 412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J133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J134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J155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J168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J177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J179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J180</f>
        <v>0</v>
      </c>
      <c r="L103" s="108"/>
    </row>
    <row r="104" spans="2:12" s="9" customFormat="1" ht="19.899999999999999" customHeight="1">
      <c r="B104" s="108"/>
      <c r="D104" s="109" t="s">
        <v>154</v>
      </c>
      <c r="E104" s="110"/>
      <c r="F104" s="110"/>
      <c r="G104" s="110"/>
      <c r="H104" s="110"/>
      <c r="I104" s="110"/>
      <c r="J104" s="111">
        <f>J189</f>
        <v>0</v>
      </c>
      <c r="L104" s="108"/>
    </row>
    <row r="105" spans="2:12" s="9" customFormat="1" ht="19.899999999999999" customHeight="1">
      <c r="B105" s="108"/>
      <c r="D105" s="109" t="s">
        <v>155</v>
      </c>
      <c r="E105" s="110"/>
      <c r="F105" s="110"/>
      <c r="G105" s="110"/>
      <c r="H105" s="110"/>
      <c r="I105" s="110"/>
      <c r="J105" s="111">
        <f>J192</f>
        <v>0</v>
      </c>
      <c r="L105" s="108"/>
    </row>
    <row r="106" spans="2:12" s="9" customFormat="1" ht="19.899999999999999" customHeight="1">
      <c r="B106" s="108"/>
      <c r="D106" s="109" t="s">
        <v>156</v>
      </c>
      <c r="E106" s="110"/>
      <c r="F106" s="110"/>
      <c r="G106" s="110"/>
      <c r="H106" s="110"/>
      <c r="I106" s="110"/>
      <c r="J106" s="111">
        <f>J194</f>
        <v>0</v>
      </c>
      <c r="L106" s="108"/>
    </row>
    <row r="107" spans="2:12" s="9" customFormat="1" ht="19.899999999999999" customHeight="1">
      <c r="B107" s="108"/>
      <c r="D107" s="109" t="s">
        <v>157</v>
      </c>
      <c r="E107" s="110"/>
      <c r="F107" s="110"/>
      <c r="G107" s="110"/>
      <c r="H107" s="110"/>
      <c r="I107" s="110"/>
      <c r="J107" s="111">
        <f>J198</f>
        <v>0</v>
      </c>
      <c r="L107" s="108"/>
    </row>
    <row r="108" spans="2:12" s="9" customFormat="1" ht="19.899999999999999" customHeight="1">
      <c r="B108" s="108"/>
      <c r="D108" s="109" t="s">
        <v>158</v>
      </c>
      <c r="E108" s="110"/>
      <c r="F108" s="110"/>
      <c r="G108" s="110"/>
      <c r="H108" s="110"/>
      <c r="I108" s="110"/>
      <c r="J108" s="111">
        <f>J211</f>
        <v>0</v>
      </c>
      <c r="L108" s="108"/>
    </row>
    <row r="109" spans="2:12" s="9" customFormat="1" ht="19.899999999999999" customHeight="1">
      <c r="B109" s="108"/>
      <c r="D109" s="109" t="s">
        <v>159</v>
      </c>
      <c r="E109" s="110"/>
      <c r="F109" s="110"/>
      <c r="G109" s="110"/>
      <c r="H109" s="110"/>
      <c r="I109" s="110"/>
      <c r="J109" s="111">
        <f>J217</f>
        <v>0</v>
      </c>
      <c r="L109" s="108"/>
    </row>
    <row r="110" spans="2:12" s="9" customFormat="1" ht="19.899999999999999" customHeight="1">
      <c r="B110" s="108"/>
      <c r="D110" s="109" t="s">
        <v>160</v>
      </c>
      <c r="E110" s="110"/>
      <c r="F110" s="110"/>
      <c r="G110" s="110"/>
      <c r="H110" s="110"/>
      <c r="I110" s="110"/>
      <c r="J110" s="111">
        <f>J222</f>
        <v>0</v>
      </c>
      <c r="L110" s="108"/>
    </row>
    <row r="111" spans="2:12" s="9" customFormat="1" ht="19.899999999999999" customHeight="1">
      <c r="B111" s="108"/>
      <c r="D111" s="109" t="s">
        <v>162</v>
      </c>
      <c r="E111" s="110"/>
      <c r="F111" s="110"/>
      <c r="G111" s="110"/>
      <c r="H111" s="110"/>
      <c r="I111" s="110"/>
      <c r="J111" s="111">
        <f>J231</f>
        <v>0</v>
      </c>
      <c r="L111" s="108"/>
    </row>
    <row r="112" spans="2:12" s="9" customFormat="1" ht="19.899999999999999" customHeight="1">
      <c r="B112" s="108"/>
      <c r="D112" s="109" t="s">
        <v>164</v>
      </c>
      <c r="E112" s="110"/>
      <c r="F112" s="110"/>
      <c r="G112" s="110"/>
      <c r="H112" s="110"/>
      <c r="I112" s="110"/>
      <c r="J112" s="111">
        <f>J246</f>
        <v>0</v>
      </c>
      <c r="L112" s="108"/>
    </row>
    <row r="113" spans="2:12" s="9" customFormat="1" ht="19.899999999999999" customHeight="1">
      <c r="B113" s="108"/>
      <c r="D113" s="109" t="s">
        <v>165</v>
      </c>
      <c r="E113" s="110"/>
      <c r="F113" s="110"/>
      <c r="G113" s="110"/>
      <c r="H113" s="110"/>
      <c r="I113" s="110"/>
      <c r="J113" s="111">
        <f>J249</f>
        <v>0</v>
      </c>
      <c r="L113" s="108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166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235" t="str">
        <f>E7</f>
        <v>Rekonstrukce ubytovacího zázemí pavilon A</v>
      </c>
      <c r="F123" s="236"/>
      <c r="G123" s="236"/>
      <c r="H123" s="236"/>
      <c r="L123" s="32"/>
    </row>
    <row r="124" spans="2:12" s="1" customFormat="1" ht="12" customHeight="1">
      <c r="B124" s="32"/>
      <c r="C124" s="27" t="s">
        <v>137</v>
      </c>
      <c r="L124" s="32"/>
    </row>
    <row r="125" spans="2:12" s="1" customFormat="1" ht="16.5" customHeight="1">
      <c r="B125" s="32"/>
      <c r="E125" s="198" t="str">
        <f>E9</f>
        <v>08 - m.č. 412</v>
      </c>
      <c r="F125" s="234"/>
      <c r="G125" s="234"/>
      <c r="H125" s="234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F12</f>
        <v xml:space="preserve"> </v>
      </c>
      <c r="I127" s="27" t="s">
        <v>22</v>
      </c>
      <c r="J127" s="52">
        <f>IF(J12="","",J12)</f>
        <v>0</v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23</v>
      </c>
      <c r="F129" s="25" t="str">
        <f>E15</f>
        <v xml:space="preserve"> </v>
      </c>
      <c r="I129" s="27" t="s">
        <v>28</v>
      </c>
      <c r="J129" s="30" t="str">
        <f>E21</f>
        <v xml:space="preserve"> </v>
      </c>
      <c r="L129" s="32"/>
    </row>
    <row r="130" spans="2:65" s="1" customFormat="1" ht="15.2" customHeight="1">
      <c r="B130" s="32"/>
      <c r="C130" s="27" t="s">
        <v>26</v>
      </c>
      <c r="F130" s="25" t="str">
        <f>IF(E18="","",E18)</f>
        <v>Vyplň údaj</v>
      </c>
      <c r="I130" s="27" t="s">
        <v>30</v>
      </c>
      <c r="J130" s="30" t="str">
        <f>E24</f>
        <v xml:space="preserve"> 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2"/>
      <c r="C132" s="113" t="s">
        <v>167</v>
      </c>
      <c r="D132" s="114" t="s">
        <v>57</v>
      </c>
      <c r="E132" s="114" t="s">
        <v>53</v>
      </c>
      <c r="F132" s="114" t="s">
        <v>54</v>
      </c>
      <c r="G132" s="114" t="s">
        <v>168</v>
      </c>
      <c r="H132" s="114" t="s">
        <v>169</v>
      </c>
      <c r="I132" s="114" t="s">
        <v>170</v>
      </c>
      <c r="J132" s="114" t="s">
        <v>141</v>
      </c>
      <c r="K132" s="115" t="s">
        <v>171</v>
      </c>
      <c r="L132" s="112"/>
      <c r="M132" s="59" t="s">
        <v>1</v>
      </c>
      <c r="N132" s="60" t="s">
        <v>36</v>
      </c>
      <c r="O132" s="60" t="s">
        <v>172</v>
      </c>
      <c r="P132" s="60" t="s">
        <v>173</v>
      </c>
      <c r="Q132" s="60" t="s">
        <v>174</v>
      </c>
      <c r="R132" s="60" t="s">
        <v>175</v>
      </c>
      <c r="S132" s="60" t="s">
        <v>176</v>
      </c>
      <c r="T132" s="61" t="s">
        <v>177</v>
      </c>
    </row>
    <row r="133" spans="2:65" s="1" customFormat="1" ht="22.9" customHeight="1">
      <c r="B133" s="32"/>
      <c r="C133" s="64" t="s">
        <v>178</v>
      </c>
      <c r="J133" s="116">
        <f>BK133</f>
        <v>0</v>
      </c>
      <c r="L133" s="32"/>
      <c r="M133" s="62"/>
      <c r="N133" s="53"/>
      <c r="O133" s="53"/>
      <c r="P133" s="117">
        <f>P134+P179</f>
        <v>0</v>
      </c>
      <c r="Q133" s="53"/>
      <c r="R133" s="117">
        <f>R134+R179</f>
        <v>1.7167082200000001</v>
      </c>
      <c r="S133" s="53"/>
      <c r="T133" s="118">
        <f>T134+T179</f>
        <v>3.4646268</v>
      </c>
      <c r="AT133" s="17" t="s">
        <v>71</v>
      </c>
      <c r="AU133" s="17" t="s">
        <v>143</v>
      </c>
      <c r="BK133" s="119">
        <f>BK134+BK179</f>
        <v>0</v>
      </c>
    </row>
    <row r="134" spans="2:65" s="11" customFormat="1" ht="25.9" customHeight="1">
      <c r="B134" s="120"/>
      <c r="D134" s="121" t="s">
        <v>71</v>
      </c>
      <c r="E134" s="122" t="s">
        <v>179</v>
      </c>
      <c r="F134" s="122" t="s">
        <v>180</v>
      </c>
      <c r="I134" s="123"/>
      <c r="J134" s="124">
        <f>BK134</f>
        <v>0</v>
      </c>
      <c r="L134" s="120"/>
      <c r="M134" s="125"/>
      <c r="P134" s="126">
        <f>P135+P155+P168+P177</f>
        <v>0</v>
      </c>
      <c r="R134" s="126">
        <f>R135+R155+R168+R177</f>
        <v>0.38076640000000006</v>
      </c>
      <c r="T134" s="127">
        <f>T135+T155+T168+T177</f>
        <v>3.0556999999999999</v>
      </c>
      <c r="AR134" s="121" t="s">
        <v>80</v>
      </c>
      <c r="AT134" s="128" t="s">
        <v>71</v>
      </c>
      <c r="AU134" s="128" t="s">
        <v>72</v>
      </c>
      <c r="AY134" s="121" t="s">
        <v>181</v>
      </c>
      <c r="BK134" s="129">
        <f>BK135+BK155+BK168+BK177</f>
        <v>0</v>
      </c>
    </row>
    <row r="135" spans="2:65" s="11" customFormat="1" ht="22.9" customHeight="1">
      <c r="B135" s="120"/>
      <c r="D135" s="121" t="s">
        <v>71</v>
      </c>
      <c r="E135" s="130" t="s">
        <v>182</v>
      </c>
      <c r="F135" s="130" t="s">
        <v>183</v>
      </c>
      <c r="I135" s="123"/>
      <c r="J135" s="131">
        <f>BK135</f>
        <v>0</v>
      </c>
      <c r="L135" s="120"/>
      <c r="M135" s="125"/>
      <c r="P135" s="126">
        <f>SUM(P136:P154)</f>
        <v>0</v>
      </c>
      <c r="R135" s="126">
        <f>SUM(R136:R154)</f>
        <v>0.37749560000000004</v>
      </c>
      <c r="T135" s="127">
        <f>SUM(T136:T154)</f>
        <v>0</v>
      </c>
      <c r="AR135" s="121" t="s">
        <v>80</v>
      </c>
      <c r="AT135" s="128" t="s">
        <v>71</v>
      </c>
      <c r="AU135" s="128" t="s">
        <v>80</v>
      </c>
      <c r="AY135" s="121" t="s">
        <v>181</v>
      </c>
      <c r="BK135" s="129">
        <f>SUM(BK136:BK154)</f>
        <v>0</v>
      </c>
    </row>
    <row r="136" spans="2:65" s="1" customFormat="1" ht="33" customHeight="1">
      <c r="B136" s="132"/>
      <c r="C136" s="133" t="s">
        <v>80</v>
      </c>
      <c r="D136" s="133" t="s">
        <v>184</v>
      </c>
      <c r="E136" s="134" t="s">
        <v>631</v>
      </c>
      <c r="F136" s="135" t="s">
        <v>632</v>
      </c>
      <c r="G136" s="136" t="s">
        <v>187</v>
      </c>
      <c r="H136" s="137">
        <v>24.5</v>
      </c>
      <c r="I136" s="138"/>
      <c r="J136" s="139">
        <f>ROUND(I136*H136,2)</f>
        <v>0</v>
      </c>
      <c r="K136" s="135" t="s">
        <v>188</v>
      </c>
      <c r="L136" s="32"/>
      <c r="M136" s="140" t="s">
        <v>1</v>
      </c>
      <c r="N136" s="141" t="s">
        <v>37</v>
      </c>
      <c r="P136" s="142">
        <f>O136*H136</f>
        <v>0</v>
      </c>
      <c r="Q136" s="142">
        <v>3.0000000000000001E-3</v>
      </c>
      <c r="R136" s="142">
        <f>Q136*H136</f>
        <v>7.3499999999999996E-2</v>
      </c>
      <c r="S136" s="142">
        <v>0</v>
      </c>
      <c r="T136" s="143">
        <f>S136*H136</f>
        <v>0</v>
      </c>
      <c r="AR136" s="144" t="s">
        <v>189</v>
      </c>
      <c r="AT136" s="144" t="s">
        <v>184</v>
      </c>
      <c r="AU136" s="144" t="s">
        <v>82</v>
      </c>
      <c r="AY136" s="17" t="s">
        <v>181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80</v>
      </c>
      <c r="BK136" s="145">
        <f>ROUND(I136*H136,2)</f>
        <v>0</v>
      </c>
      <c r="BL136" s="17" t="s">
        <v>189</v>
      </c>
      <c r="BM136" s="144" t="s">
        <v>1048</v>
      </c>
    </row>
    <row r="137" spans="2:65" s="1" customFormat="1" ht="24.2" customHeight="1">
      <c r="B137" s="132"/>
      <c r="C137" s="133" t="s">
        <v>82</v>
      </c>
      <c r="D137" s="133" t="s">
        <v>184</v>
      </c>
      <c r="E137" s="134" t="s">
        <v>185</v>
      </c>
      <c r="F137" s="135" t="s">
        <v>186</v>
      </c>
      <c r="G137" s="136" t="s">
        <v>187</v>
      </c>
      <c r="H137" s="137">
        <v>39.79</v>
      </c>
      <c r="I137" s="138"/>
      <c r="J137" s="139">
        <f>ROUND(I137*H137,2)</f>
        <v>0</v>
      </c>
      <c r="K137" s="135" t="s">
        <v>188</v>
      </c>
      <c r="L137" s="32"/>
      <c r="M137" s="140" t="s">
        <v>1</v>
      </c>
      <c r="N137" s="141" t="s">
        <v>37</v>
      </c>
      <c r="P137" s="142">
        <f>O137*H137</f>
        <v>0</v>
      </c>
      <c r="Q137" s="142">
        <v>2.5999999999999998E-4</v>
      </c>
      <c r="R137" s="142">
        <f>Q137*H137</f>
        <v>1.0345399999999999E-2</v>
      </c>
      <c r="S137" s="142">
        <v>0</v>
      </c>
      <c r="T137" s="143">
        <f>S137*H137</f>
        <v>0</v>
      </c>
      <c r="AR137" s="144" t="s">
        <v>189</v>
      </c>
      <c r="AT137" s="144" t="s">
        <v>184</v>
      </c>
      <c r="AU137" s="144" t="s">
        <v>82</v>
      </c>
      <c r="AY137" s="17" t="s">
        <v>181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80</v>
      </c>
      <c r="BK137" s="145">
        <f>ROUND(I137*H137,2)</f>
        <v>0</v>
      </c>
      <c r="BL137" s="17" t="s">
        <v>189</v>
      </c>
      <c r="BM137" s="144" t="s">
        <v>634</v>
      </c>
    </row>
    <row r="138" spans="2:65" s="12" customFormat="1">
      <c r="B138" s="146"/>
      <c r="D138" s="147" t="s">
        <v>191</v>
      </c>
      <c r="E138" s="148" t="s">
        <v>1</v>
      </c>
      <c r="F138" s="149" t="s">
        <v>1049</v>
      </c>
      <c r="H138" s="150">
        <v>8.4</v>
      </c>
      <c r="I138" s="151"/>
      <c r="L138" s="146"/>
      <c r="M138" s="152"/>
      <c r="T138" s="153"/>
      <c r="AT138" s="148" t="s">
        <v>191</v>
      </c>
      <c r="AU138" s="148" t="s">
        <v>82</v>
      </c>
      <c r="AV138" s="12" t="s">
        <v>82</v>
      </c>
      <c r="AW138" s="12" t="s">
        <v>29</v>
      </c>
      <c r="AX138" s="12" t="s">
        <v>72</v>
      </c>
      <c r="AY138" s="148" t="s">
        <v>181</v>
      </c>
    </row>
    <row r="139" spans="2:65" s="12" customFormat="1">
      <c r="B139" s="146"/>
      <c r="D139" s="147" t="s">
        <v>191</v>
      </c>
      <c r="E139" s="148" t="s">
        <v>1</v>
      </c>
      <c r="F139" s="149" t="s">
        <v>1050</v>
      </c>
      <c r="H139" s="150">
        <v>29.29</v>
      </c>
      <c r="I139" s="151"/>
      <c r="L139" s="146"/>
      <c r="M139" s="152"/>
      <c r="T139" s="153"/>
      <c r="AT139" s="148" t="s">
        <v>191</v>
      </c>
      <c r="AU139" s="148" t="s">
        <v>82</v>
      </c>
      <c r="AV139" s="12" t="s">
        <v>82</v>
      </c>
      <c r="AW139" s="12" t="s">
        <v>29</v>
      </c>
      <c r="AX139" s="12" t="s">
        <v>72</v>
      </c>
      <c r="AY139" s="148" t="s">
        <v>181</v>
      </c>
    </row>
    <row r="140" spans="2:65" s="12" customFormat="1">
      <c r="B140" s="146"/>
      <c r="D140" s="147" t="s">
        <v>191</v>
      </c>
      <c r="E140" s="148" t="s">
        <v>1</v>
      </c>
      <c r="F140" s="149" t="s">
        <v>637</v>
      </c>
      <c r="H140" s="150">
        <v>-1.6</v>
      </c>
      <c r="I140" s="151"/>
      <c r="L140" s="146"/>
      <c r="M140" s="152"/>
      <c r="T140" s="153"/>
      <c r="AT140" s="148" t="s">
        <v>191</v>
      </c>
      <c r="AU140" s="148" t="s">
        <v>82</v>
      </c>
      <c r="AV140" s="12" t="s">
        <v>82</v>
      </c>
      <c r="AW140" s="12" t="s">
        <v>29</v>
      </c>
      <c r="AX140" s="12" t="s">
        <v>72</v>
      </c>
      <c r="AY140" s="148" t="s">
        <v>181</v>
      </c>
    </row>
    <row r="141" spans="2:65" s="12" customFormat="1">
      <c r="B141" s="146"/>
      <c r="D141" s="147" t="s">
        <v>191</v>
      </c>
      <c r="E141" s="148" t="s">
        <v>1</v>
      </c>
      <c r="F141" s="149" t="s">
        <v>1051</v>
      </c>
      <c r="H141" s="150">
        <v>3.7</v>
      </c>
      <c r="I141" s="151"/>
      <c r="L141" s="146"/>
      <c r="M141" s="152"/>
      <c r="T141" s="153"/>
      <c r="AT141" s="148" t="s">
        <v>191</v>
      </c>
      <c r="AU141" s="148" t="s">
        <v>82</v>
      </c>
      <c r="AV141" s="12" t="s">
        <v>82</v>
      </c>
      <c r="AW141" s="12" t="s">
        <v>29</v>
      </c>
      <c r="AX141" s="12" t="s">
        <v>72</v>
      </c>
      <c r="AY141" s="148" t="s">
        <v>181</v>
      </c>
    </row>
    <row r="142" spans="2:65" s="13" customFormat="1">
      <c r="B142" s="154"/>
      <c r="D142" s="147" t="s">
        <v>191</v>
      </c>
      <c r="E142" s="155" t="s">
        <v>1</v>
      </c>
      <c r="F142" s="156" t="s">
        <v>193</v>
      </c>
      <c r="H142" s="157">
        <v>39.79</v>
      </c>
      <c r="I142" s="158"/>
      <c r="L142" s="154"/>
      <c r="M142" s="159"/>
      <c r="T142" s="160"/>
      <c r="AT142" s="155" t="s">
        <v>191</v>
      </c>
      <c r="AU142" s="155" t="s">
        <v>82</v>
      </c>
      <c r="AV142" s="13" t="s">
        <v>189</v>
      </c>
      <c r="AW142" s="13" t="s">
        <v>29</v>
      </c>
      <c r="AX142" s="13" t="s">
        <v>80</v>
      </c>
      <c r="AY142" s="155" t="s">
        <v>181</v>
      </c>
    </row>
    <row r="143" spans="2:65" s="1" customFormat="1" ht="24.2" customHeight="1">
      <c r="B143" s="132"/>
      <c r="C143" s="133" t="s">
        <v>197</v>
      </c>
      <c r="D143" s="133" t="s">
        <v>184</v>
      </c>
      <c r="E143" s="134" t="s">
        <v>194</v>
      </c>
      <c r="F143" s="135" t="s">
        <v>195</v>
      </c>
      <c r="G143" s="136" t="s">
        <v>187</v>
      </c>
      <c r="H143" s="137">
        <v>39.79</v>
      </c>
      <c r="I143" s="138"/>
      <c r="J143" s="139">
        <f>ROUND(I143*H143,2)</f>
        <v>0</v>
      </c>
      <c r="K143" s="135" t="s">
        <v>188</v>
      </c>
      <c r="L143" s="32"/>
      <c r="M143" s="140" t="s">
        <v>1</v>
      </c>
      <c r="N143" s="141" t="s">
        <v>37</v>
      </c>
      <c r="P143" s="142">
        <f>O143*H143</f>
        <v>0</v>
      </c>
      <c r="Q143" s="142">
        <v>4.3800000000000002E-3</v>
      </c>
      <c r="R143" s="142">
        <f>Q143*H143</f>
        <v>0.1742802</v>
      </c>
      <c r="S143" s="142">
        <v>0</v>
      </c>
      <c r="T143" s="143">
        <f>S143*H143</f>
        <v>0</v>
      </c>
      <c r="AR143" s="144" t="s">
        <v>189</v>
      </c>
      <c r="AT143" s="144" t="s">
        <v>184</v>
      </c>
      <c r="AU143" s="144" t="s">
        <v>82</v>
      </c>
      <c r="AY143" s="17" t="s">
        <v>181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80</v>
      </c>
      <c r="BK143" s="145">
        <f>ROUND(I143*H143,2)</f>
        <v>0</v>
      </c>
      <c r="BL143" s="17" t="s">
        <v>189</v>
      </c>
      <c r="BM143" s="144" t="s">
        <v>639</v>
      </c>
    </row>
    <row r="144" spans="2:65" s="1" customFormat="1" ht="24.2" customHeight="1">
      <c r="B144" s="132"/>
      <c r="C144" s="133" t="s">
        <v>189</v>
      </c>
      <c r="D144" s="133" t="s">
        <v>184</v>
      </c>
      <c r="E144" s="134" t="s">
        <v>198</v>
      </c>
      <c r="F144" s="135" t="s">
        <v>199</v>
      </c>
      <c r="G144" s="136" t="s">
        <v>187</v>
      </c>
      <c r="H144" s="137">
        <v>39.79</v>
      </c>
      <c r="I144" s="138"/>
      <c r="J144" s="139">
        <f>ROUND(I144*H144,2)</f>
        <v>0</v>
      </c>
      <c r="K144" s="135" t="s">
        <v>188</v>
      </c>
      <c r="L144" s="32"/>
      <c r="M144" s="140" t="s">
        <v>1</v>
      </c>
      <c r="N144" s="141" t="s">
        <v>37</v>
      </c>
      <c r="P144" s="142">
        <f>O144*H144</f>
        <v>0</v>
      </c>
      <c r="Q144" s="142">
        <v>3.0000000000000001E-3</v>
      </c>
      <c r="R144" s="142">
        <f>Q144*H144</f>
        <v>0.11937</v>
      </c>
      <c r="S144" s="142">
        <v>0</v>
      </c>
      <c r="T144" s="143">
        <f>S144*H144</f>
        <v>0</v>
      </c>
      <c r="AR144" s="144" t="s">
        <v>189</v>
      </c>
      <c r="AT144" s="144" t="s">
        <v>184</v>
      </c>
      <c r="AU144" s="144" t="s">
        <v>82</v>
      </c>
      <c r="AY144" s="17" t="s">
        <v>181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80</v>
      </c>
      <c r="BK144" s="145">
        <f>ROUND(I144*H144,2)</f>
        <v>0</v>
      </c>
      <c r="BL144" s="17" t="s">
        <v>189</v>
      </c>
      <c r="BM144" s="144" t="s">
        <v>640</v>
      </c>
    </row>
    <row r="145" spans="2:65" s="12" customFormat="1">
      <c r="B145" s="146"/>
      <c r="D145" s="147" t="s">
        <v>191</v>
      </c>
      <c r="E145" s="148" t="s">
        <v>1</v>
      </c>
      <c r="F145" s="149" t="s">
        <v>1052</v>
      </c>
      <c r="H145" s="150">
        <v>39.79</v>
      </c>
      <c r="I145" s="151"/>
      <c r="L145" s="146"/>
      <c r="M145" s="152"/>
      <c r="T145" s="153"/>
      <c r="AT145" s="148" t="s">
        <v>191</v>
      </c>
      <c r="AU145" s="148" t="s">
        <v>82</v>
      </c>
      <c r="AV145" s="12" t="s">
        <v>82</v>
      </c>
      <c r="AW145" s="12" t="s">
        <v>29</v>
      </c>
      <c r="AX145" s="12" t="s">
        <v>72</v>
      </c>
      <c r="AY145" s="148" t="s">
        <v>181</v>
      </c>
    </row>
    <row r="146" spans="2:65" s="14" customFormat="1">
      <c r="B146" s="164"/>
      <c r="D146" s="147" t="s">
        <v>191</v>
      </c>
      <c r="E146" s="165" t="s">
        <v>1</v>
      </c>
      <c r="F146" s="166" t="s">
        <v>735</v>
      </c>
      <c r="H146" s="165" t="s">
        <v>1</v>
      </c>
      <c r="I146" s="167"/>
      <c r="L146" s="164"/>
      <c r="M146" s="168"/>
      <c r="T146" s="169"/>
      <c r="AT146" s="165" t="s">
        <v>191</v>
      </c>
      <c r="AU146" s="165" t="s">
        <v>82</v>
      </c>
      <c r="AV146" s="14" t="s">
        <v>80</v>
      </c>
      <c r="AW146" s="14" t="s">
        <v>29</v>
      </c>
      <c r="AX146" s="14" t="s">
        <v>72</v>
      </c>
      <c r="AY146" s="165" t="s">
        <v>181</v>
      </c>
    </row>
    <row r="147" spans="2:65" s="12" customFormat="1">
      <c r="B147" s="146"/>
      <c r="D147" s="147" t="s">
        <v>191</v>
      </c>
      <c r="E147" s="148" t="s">
        <v>1</v>
      </c>
      <c r="F147" s="149" t="s">
        <v>72</v>
      </c>
      <c r="H147" s="150">
        <v>0</v>
      </c>
      <c r="I147" s="151"/>
      <c r="L147" s="146"/>
      <c r="M147" s="152"/>
      <c r="T147" s="153"/>
      <c r="AT147" s="148" t="s">
        <v>191</v>
      </c>
      <c r="AU147" s="148" t="s">
        <v>82</v>
      </c>
      <c r="AV147" s="12" t="s">
        <v>82</v>
      </c>
      <c r="AW147" s="12" t="s">
        <v>29</v>
      </c>
      <c r="AX147" s="12" t="s">
        <v>72</v>
      </c>
      <c r="AY147" s="148" t="s">
        <v>181</v>
      </c>
    </row>
    <row r="148" spans="2:65" s="13" customFormat="1">
      <c r="B148" s="154"/>
      <c r="D148" s="147" t="s">
        <v>191</v>
      </c>
      <c r="E148" s="155" t="s">
        <v>1</v>
      </c>
      <c r="F148" s="156" t="s">
        <v>193</v>
      </c>
      <c r="H148" s="157">
        <v>39.79</v>
      </c>
      <c r="I148" s="158"/>
      <c r="L148" s="154"/>
      <c r="M148" s="159"/>
      <c r="T148" s="160"/>
      <c r="AT148" s="155" t="s">
        <v>191</v>
      </c>
      <c r="AU148" s="155" t="s">
        <v>82</v>
      </c>
      <c r="AV148" s="13" t="s">
        <v>189</v>
      </c>
      <c r="AW148" s="13" t="s">
        <v>29</v>
      </c>
      <c r="AX148" s="13" t="s">
        <v>80</v>
      </c>
      <c r="AY148" s="155" t="s">
        <v>181</v>
      </c>
    </row>
    <row r="149" spans="2:65" s="1" customFormat="1" ht="16.5" customHeight="1">
      <c r="B149" s="132"/>
      <c r="C149" s="133" t="s">
        <v>206</v>
      </c>
      <c r="D149" s="133" t="s">
        <v>184</v>
      </c>
      <c r="E149" s="134" t="s">
        <v>201</v>
      </c>
      <c r="F149" s="135" t="s">
        <v>202</v>
      </c>
      <c r="G149" s="136" t="s">
        <v>187</v>
      </c>
      <c r="H149" s="137">
        <v>50</v>
      </c>
      <c r="I149" s="138"/>
      <c r="J149" s="139">
        <f>ROUND(I149*H149,2)</f>
        <v>0</v>
      </c>
      <c r="K149" s="135" t="s">
        <v>188</v>
      </c>
      <c r="L149" s="32"/>
      <c r="M149" s="140" t="s">
        <v>1</v>
      </c>
      <c r="N149" s="141" t="s">
        <v>37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189</v>
      </c>
      <c r="AT149" s="144" t="s">
        <v>184</v>
      </c>
      <c r="AU149" s="144" t="s">
        <v>82</v>
      </c>
      <c r="AY149" s="17" t="s">
        <v>181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80</v>
      </c>
      <c r="BK149" s="145">
        <f>ROUND(I149*H149,2)</f>
        <v>0</v>
      </c>
      <c r="BL149" s="17" t="s">
        <v>189</v>
      </c>
      <c r="BM149" s="144" t="s">
        <v>642</v>
      </c>
    </row>
    <row r="150" spans="2:65" s="1" customFormat="1" ht="19.5">
      <c r="B150" s="32"/>
      <c r="D150" s="147" t="s">
        <v>204</v>
      </c>
      <c r="F150" s="161" t="s">
        <v>205</v>
      </c>
      <c r="I150" s="162"/>
      <c r="L150" s="32"/>
      <c r="M150" s="163"/>
      <c r="T150" s="56"/>
      <c r="AT150" s="17" t="s">
        <v>204</v>
      </c>
      <c r="AU150" s="17" t="s">
        <v>82</v>
      </c>
    </row>
    <row r="151" spans="2:65" s="1" customFormat="1" ht="24.2" customHeight="1">
      <c r="B151" s="132"/>
      <c r="C151" s="133" t="s">
        <v>182</v>
      </c>
      <c r="D151" s="133" t="s">
        <v>184</v>
      </c>
      <c r="E151" s="134" t="s">
        <v>207</v>
      </c>
      <c r="F151" s="135" t="s">
        <v>208</v>
      </c>
      <c r="G151" s="136" t="s">
        <v>187</v>
      </c>
      <c r="H151" s="137">
        <v>50</v>
      </c>
      <c r="I151" s="138"/>
      <c r="J151" s="139">
        <f>ROUND(I151*H151,2)</f>
        <v>0</v>
      </c>
      <c r="K151" s="135" t="s">
        <v>188</v>
      </c>
      <c r="L151" s="32"/>
      <c r="M151" s="140" t="s">
        <v>1</v>
      </c>
      <c r="N151" s="141" t="s">
        <v>37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189</v>
      </c>
      <c r="AT151" s="144" t="s">
        <v>184</v>
      </c>
      <c r="AU151" s="144" t="s">
        <v>82</v>
      </c>
      <c r="AY151" s="17" t="s">
        <v>181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80</v>
      </c>
      <c r="BK151" s="145">
        <f>ROUND(I151*H151,2)</f>
        <v>0</v>
      </c>
      <c r="BL151" s="17" t="s">
        <v>189</v>
      </c>
      <c r="BM151" s="144" t="s">
        <v>643</v>
      </c>
    </row>
    <row r="152" spans="2:65" s="1" customFormat="1" ht="19.5">
      <c r="B152" s="32"/>
      <c r="D152" s="147" t="s">
        <v>204</v>
      </c>
      <c r="F152" s="161" t="s">
        <v>205</v>
      </c>
      <c r="I152" s="162"/>
      <c r="L152" s="32"/>
      <c r="M152" s="163"/>
      <c r="T152" s="56"/>
      <c r="AT152" s="17" t="s">
        <v>204</v>
      </c>
      <c r="AU152" s="17" t="s">
        <v>82</v>
      </c>
    </row>
    <row r="153" spans="2:65" s="1" customFormat="1" ht="24.2" customHeight="1">
      <c r="B153" s="132"/>
      <c r="C153" s="133" t="s">
        <v>215</v>
      </c>
      <c r="D153" s="133" t="s">
        <v>184</v>
      </c>
      <c r="E153" s="134" t="s">
        <v>210</v>
      </c>
      <c r="F153" s="135" t="s">
        <v>211</v>
      </c>
      <c r="G153" s="136" t="s">
        <v>187</v>
      </c>
      <c r="H153" s="137">
        <v>5</v>
      </c>
      <c r="I153" s="138"/>
      <c r="J153" s="139">
        <f>ROUND(I153*H153,2)</f>
        <v>0</v>
      </c>
      <c r="K153" s="135" t="s">
        <v>188</v>
      </c>
      <c r="L153" s="32"/>
      <c r="M153" s="140" t="s">
        <v>1</v>
      </c>
      <c r="N153" s="141" t="s">
        <v>37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189</v>
      </c>
      <c r="AT153" s="144" t="s">
        <v>184</v>
      </c>
      <c r="AU153" s="144" t="s">
        <v>82</v>
      </c>
      <c r="AY153" s="17" t="s">
        <v>181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80</v>
      </c>
      <c r="BK153" s="145">
        <f>ROUND(I153*H153,2)</f>
        <v>0</v>
      </c>
      <c r="BL153" s="17" t="s">
        <v>189</v>
      </c>
      <c r="BM153" s="144" t="s">
        <v>644</v>
      </c>
    </row>
    <row r="154" spans="2:65" s="1" customFormat="1" ht="19.5">
      <c r="B154" s="32"/>
      <c r="D154" s="147" t="s">
        <v>204</v>
      </c>
      <c r="F154" s="161" t="s">
        <v>205</v>
      </c>
      <c r="I154" s="162"/>
      <c r="L154" s="32"/>
      <c r="M154" s="163"/>
      <c r="T154" s="56"/>
      <c r="AT154" s="17" t="s">
        <v>204</v>
      </c>
      <c r="AU154" s="17" t="s">
        <v>82</v>
      </c>
    </row>
    <row r="155" spans="2:65" s="11" customFormat="1" ht="22.9" customHeight="1">
      <c r="B155" s="120"/>
      <c r="D155" s="121" t="s">
        <v>71</v>
      </c>
      <c r="E155" s="130" t="s">
        <v>213</v>
      </c>
      <c r="F155" s="130" t="s">
        <v>214</v>
      </c>
      <c r="I155" s="123"/>
      <c r="J155" s="131">
        <f>BK155</f>
        <v>0</v>
      </c>
      <c r="L155" s="120"/>
      <c r="M155" s="125"/>
      <c r="P155" s="126">
        <f>SUM(P156:P167)</f>
        <v>0</v>
      </c>
      <c r="R155" s="126">
        <f>SUM(R156:R167)</f>
        <v>3.2707999999999995E-3</v>
      </c>
      <c r="T155" s="127">
        <f>SUM(T156:T167)</f>
        <v>3.0556999999999999</v>
      </c>
      <c r="AR155" s="121" t="s">
        <v>80</v>
      </c>
      <c r="AT155" s="128" t="s">
        <v>71</v>
      </c>
      <c r="AU155" s="128" t="s">
        <v>80</v>
      </c>
      <c r="AY155" s="121" t="s">
        <v>181</v>
      </c>
      <c r="BK155" s="129">
        <f>SUM(BK156:BK167)</f>
        <v>0</v>
      </c>
    </row>
    <row r="156" spans="2:65" s="1" customFormat="1" ht="33" customHeight="1">
      <c r="B156" s="132"/>
      <c r="C156" s="133" t="s">
        <v>219</v>
      </c>
      <c r="D156" s="133" t="s">
        <v>184</v>
      </c>
      <c r="E156" s="134" t="s">
        <v>216</v>
      </c>
      <c r="F156" s="135" t="s">
        <v>217</v>
      </c>
      <c r="G156" s="136" t="s">
        <v>187</v>
      </c>
      <c r="H156" s="137">
        <v>19.239999999999998</v>
      </c>
      <c r="I156" s="138"/>
      <c r="J156" s="139">
        <f>ROUND(I156*H156,2)</f>
        <v>0</v>
      </c>
      <c r="K156" s="135" t="s">
        <v>188</v>
      </c>
      <c r="L156" s="32"/>
      <c r="M156" s="140" t="s">
        <v>1</v>
      </c>
      <c r="N156" s="141" t="s">
        <v>37</v>
      </c>
      <c r="P156" s="142">
        <f>O156*H156</f>
        <v>0</v>
      </c>
      <c r="Q156" s="142">
        <v>1.2999999999999999E-4</v>
      </c>
      <c r="R156" s="142">
        <f>Q156*H156</f>
        <v>2.5011999999999994E-3</v>
      </c>
      <c r="S156" s="142">
        <v>0</v>
      </c>
      <c r="T156" s="143">
        <f>S156*H156</f>
        <v>0</v>
      </c>
      <c r="AR156" s="144" t="s">
        <v>189</v>
      </c>
      <c r="AT156" s="144" t="s">
        <v>184</v>
      </c>
      <c r="AU156" s="144" t="s">
        <v>82</v>
      </c>
      <c r="AY156" s="17" t="s">
        <v>181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80</v>
      </c>
      <c r="BK156" s="145">
        <f>ROUND(I156*H156,2)</f>
        <v>0</v>
      </c>
      <c r="BL156" s="17" t="s">
        <v>189</v>
      </c>
      <c r="BM156" s="144" t="s">
        <v>645</v>
      </c>
    </row>
    <row r="157" spans="2:65" s="1" customFormat="1" ht="24.2" customHeight="1">
      <c r="B157" s="132"/>
      <c r="C157" s="133" t="s">
        <v>213</v>
      </c>
      <c r="D157" s="133" t="s">
        <v>184</v>
      </c>
      <c r="E157" s="134" t="s">
        <v>220</v>
      </c>
      <c r="F157" s="135" t="s">
        <v>221</v>
      </c>
      <c r="G157" s="136" t="s">
        <v>187</v>
      </c>
      <c r="H157" s="137">
        <v>19.239999999999998</v>
      </c>
      <c r="I157" s="138"/>
      <c r="J157" s="139">
        <f>ROUND(I157*H157,2)</f>
        <v>0</v>
      </c>
      <c r="K157" s="135" t="s">
        <v>188</v>
      </c>
      <c r="L157" s="32"/>
      <c r="M157" s="140" t="s">
        <v>1</v>
      </c>
      <c r="N157" s="141" t="s">
        <v>37</v>
      </c>
      <c r="P157" s="142">
        <f>O157*H157</f>
        <v>0</v>
      </c>
      <c r="Q157" s="142">
        <v>4.0000000000000003E-5</v>
      </c>
      <c r="R157" s="142">
        <f>Q157*H157</f>
        <v>7.6959999999999995E-4</v>
      </c>
      <c r="S157" s="142">
        <v>0</v>
      </c>
      <c r="T157" s="143">
        <f>S157*H157</f>
        <v>0</v>
      </c>
      <c r="AR157" s="144" t="s">
        <v>189</v>
      </c>
      <c r="AT157" s="144" t="s">
        <v>184</v>
      </c>
      <c r="AU157" s="144" t="s">
        <v>82</v>
      </c>
      <c r="AY157" s="17" t="s">
        <v>181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80</v>
      </c>
      <c r="BK157" s="145">
        <f>ROUND(I157*H157,2)</f>
        <v>0</v>
      </c>
      <c r="BL157" s="17" t="s">
        <v>189</v>
      </c>
      <c r="BM157" s="144" t="s">
        <v>646</v>
      </c>
    </row>
    <row r="158" spans="2:65" s="12" customFormat="1">
      <c r="B158" s="146"/>
      <c r="D158" s="147" t="s">
        <v>191</v>
      </c>
      <c r="E158" s="148" t="s">
        <v>1</v>
      </c>
      <c r="F158" s="149" t="s">
        <v>1053</v>
      </c>
      <c r="H158" s="150">
        <v>19.239999999999998</v>
      </c>
      <c r="I158" s="151"/>
      <c r="L158" s="146"/>
      <c r="M158" s="152"/>
      <c r="T158" s="153"/>
      <c r="AT158" s="148" t="s">
        <v>191</v>
      </c>
      <c r="AU158" s="148" t="s">
        <v>82</v>
      </c>
      <c r="AV158" s="12" t="s">
        <v>82</v>
      </c>
      <c r="AW158" s="12" t="s">
        <v>29</v>
      </c>
      <c r="AX158" s="12" t="s">
        <v>72</v>
      </c>
      <c r="AY158" s="148" t="s">
        <v>181</v>
      </c>
    </row>
    <row r="159" spans="2:65" s="13" customFormat="1">
      <c r="B159" s="154"/>
      <c r="D159" s="147" t="s">
        <v>191</v>
      </c>
      <c r="E159" s="155" t="s">
        <v>1</v>
      </c>
      <c r="F159" s="156" t="s">
        <v>193</v>
      </c>
      <c r="H159" s="157">
        <v>19.239999999999998</v>
      </c>
      <c r="I159" s="158"/>
      <c r="L159" s="154"/>
      <c r="M159" s="159"/>
      <c r="T159" s="160"/>
      <c r="AT159" s="155" t="s">
        <v>191</v>
      </c>
      <c r="AU159" s="155" t="s">
        <v>82</v>
      </c>
      <c r="AV159" s="13" t="s">
        <v>189</v>
      </c>
      <c r="AW159" s="13" t="s">
        <v>29</v>
      </c>
      <c r="AX159" s="13" t="s">
        <v>80</v>
      </c>
      <c r="AY159" s="155" t="s">
        <v>181</v>
      </c>
    </row>
    <row r="160" spans="2:65" s="1" customFormat="1" ht="21.75" customHeight="1">
      <c r="B160" s="132"/>
      <c r="C160" s="133" t="s">
        <v>110</v>
      </c>
      <c r="D160" s="133" t="s">
        <v>184</v>
      </c>
      <c r="E160" s="134" t="s">
        <v>223</v>
      </c>
      <c r="F160" s="135" t="s">
        <v>224</v>
      </c>
      <c r="G160" s="136" t="s">
        <v>187</v>
      </c>
      <c r="H160" s="137">
        <v>1.6</v>
      </c>
      <c r="I160" s="138"/>
      <c r="J160" s="139">
        <f>ROUND(I160*H160,2)</f>
        <v>0</v>
      </c>
      <c r="K160" s="135" t="s">
        <v>648</v>
      </c>
      <c r="L160" s="32"/>
      <c r="M160" s="140" t="s">
        <v>1</v>
      </c>
      <c r="N160" s="141" t="s">
        <v>37</v>
      </c>
      <c r="P160" s="142">
        <f>O160*H160</f>
        <v>0</v>
      </c>
      <c r="Q160" s="142">
        <v>0</v>
      </c>
      <c r="R160" s="142">
        <f>Q160*H160</f>
        <v>0</v>
      </c>
      <c r="S160" s="142">
        <v>7.5999999999999998E-2</v>
      </c>
      <c r="T160" s="143">
        <f>S160*H160</f>
        <v>0.1216</v>
      </c>
      <c r="AR160" s="144" t="s">
        <v>189</v>
      </c>
      <c r="AT160" s="144" t="s">
        <v>184</v>
      </c>
      <c r="AU160" s="144" t="s">
        <v>82</v>
      </c>
      <c r="AY160" s="17" t="s">
        <v>181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80</v>
      </c>
      <c r="BK160" s="145">
        <f>ROUND(I160*H160,2)</f>
        <v>0</v>
      </c>
      <c r="BL160" s="17" t="s">
        <v>189</v>
      </c>
      <c r="BM160" s="144" t="s">
        <v>1054</v>
      </c>
    </row>
    <row r="161" spans="2:65" s="12" customFormat="1">
      <c r="B161" s="146"/>
      <c r="D161" s="147" t="s">
        <v>191</v>
      </c>
      <c r="E161" s="148" t="s">
        <v>1</v>
      </c>
      <c r="F161" s="149" t="s">
        <v>226</v>
      </c>
      <c r="H161" s="150">
        <v>1.6</v>
      </c>
      <c r="I161" s="151"/>
      <c r="L161" s="146"/>
      <c r="M161" s="152"/>
      <c r="T161" s="153"/>
      <c r="AT161" s="148" t="s">
        <v>191</v>
      </c>
      <c r="AU161" s="148" t="s">
        <v>82</v>
      </c>
      <c r="AV161" s="12" t="s">
        <v>82</v>
      </c>
      <c r="AW161" s="12" t="s">
        <v>29</v>
      </c>
      <c r="AX161" s="12" t="s">
        <v>80</v>
      </c>
      <c r="AY161" s="148" t="s">
        <v>181</v>
      </c>
    </row>
    <row r="162" spans="2:65" s="1" customFormat="1" ht="33" customHeight="1">
      <c r="B162" s="132"/>
      <c r="C162" s="133" t="s">
        <v>113</v>
      </c>
      <c r="D162" s="133" t="s">
        <v>184</v>
      </c>
      <c r="E162" s="134" t="s">
        <v>227</v>
      </c>
      <c r="F162" s="135" t="s">
        <v>228</v>
      </c>
      <c r="G162" s="136" t="s">
        <v>187</v>
      </c>
      <c r="H162" s="137">
        <v>24.05</v>
      </c>
      <c r="I162" s="138"/>
      <c r="J162" s="139">
        <f>ROUND(I162*H162,2)</f>
        <v>0</v>
      </c>
      <c r="K162" s="135" t="s">
        <v>188</v>
      </c>
      <c r="L162" s="32"/>
      <c r="M162" s="140" t="s">
        <v>1</v>
      </c>
      <c r="N162" s="141" t="s">
        <v>37</v>
      </c>
      <c r="P162" s="142">
        <f>O162*H162</f>
        <v>0</v>
      </c>
      <c r="Q162" s="142">
        <v>0</v>
      </c>
      <c r="R162" s="142">
        <f>Q162*H162</f>
        <v>0</v>
      </c>
      <c r="S162" s="142">
        <v>0.122</v>
      </c>
      <c r="T162" s="143">
        <f>S162*H162</f>
        <v>2.9340999999999999</v>
      </c>
      <c r="AR162" s="144" t="s">
        <v>189</v>
      </c>
      <c r="AT162" s="144" t="s">
        <v>184</v>
      </c>
      <c r="AU162" s="144" t="s">
        <v>82</v>
      </c>
      <c r="AY162" s="17" t="s">
        <v>181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80</v>
      </c>
      <c r="BK162" s="145">
        <f>ROUND(I162*H162,2)</f>
        <v>0</v>
      </c>
      <c r="BL162" s="17" t="s">
        <v>189</v>
      </c>
      <c r="BM162" s="144" t="s">
        <v>650</v>
      </c>
    </row>
    <row r="163" spans="2:65" s="14" customFormat="1">
      <c r="B163" s="164"/>
      <c r="D163" s="147" t="s">
        <v>191</v>
      </c>
      <c r="E163" s="165" t="s">
        <v>1</v>
      </c>
      <c r="F163" s="166" t="s">
        <v>230</v>
      </c>
      <c r="H163" s="165" t="s">
        <v>1</v>
      </c>
      <c r="I163" s="167"/>
      <c r="L163" s="164"/>
      <c r="M163" s="168"/>
      <c r="T163" s="169"/>
      <c r="AT163" s="165" t="s">
        <v>191</v>
      </c>
      <c r="AU163" s="165" t="s">
        <v>82</v>
      </c>
      <c r="AV163" s="14" t="s">
        <v>80</v>
      </c>
      <c r="AW163" s="14" t="s">
        <v>29</v>
      </c>
      <c r="AX163" s="14" t="s">
        <v>72</v>
      </c>
      <c r="AY163" s="165" t="s">
        <v>181</v>
      </c>
    </row>
    <row r="164" spans="2:65" s="12" customFormat="1">
      <c r="B164" s="146"/>
      <c r="D164" s="147" t="s">
        <v>191</v>
      </c>
      <c r="E164" s="148" t="s">
        <v>1</v>
      </c>
      <c r="F164" s="149" t="s">
        <v>1055</v>
      </c>
      <c r="H164" s="150">
        <v>11.84</v>
      </c>
      <c r="I164" s="151"/>
      <c r="L164" s="146"/>
      <c r="M164" s="152"/>
      <c r="T164" s="153"/>
      <c r="AT164" s="148" t="s">
        <v>191</v>
      </c>
      <c r="AU164" s="148" t="s">
        <v>82</v>
      </c>
      <c r="AV164" s="12" t="s">
        <v>82</v>
      </c>
      <c r="AW164" s="12" t="s">
        <v>29</v>
      </c>
      <c r="AX164" s="12" t="s">
        <v>72</v>
      </c>
      <c r="AY164" s="148" t="s">
        <v>181</v>
      </c>
    </row>
    <row r="165" spans="2:65" s="14" customFormat="1">
      <c r="B165" s="164"/>
      <c r="D165" s="147" t="s">
        <v>191</v>
      </c>
      <c r="E165" s="165" t="s">
        <v>1</v>
      </c>
      <c r="F165" s="166" t="s">
        <v>652</v>
      </c>
      <c r="H165" s="165" t="s">
        <v>1</v>
      </c>
      <c r="I165" s="167"/>
      <c r="L165" s="164"/>
      <c r="M165" s="168"/>
      <c r="T165" s="169"/>
      <c r="AT165" s="165" t="s">
        <v>191</v>
      </c>
      <c r="AU165" s="165" t="s">
        <v>82</v>
      </c>
      <c r="AV165" s="14" t="s">
        <v>80</v>
      </c>
      <c r="AW165" s="14" t="s">
        <v>29</v>
      </c>
      <c r="AX165" s="14" t="s">
        <v>72</v>
      </c>
      <c r="AY165" s="165" t="s">
        <v>181</v>
      </c>
    </row>
    <row r="166" spans="2:65" s="12" customFormat="1">
      <c r="B166" s="146"/>
      <c r="D166" s="147" t="s">
        <v>191</v>
      </c>
      <c r="E166" s="148" t="s">
        <v>1</v>
      </c>
      <c r="F166" s="149" t="s">
        <v>990</v>
      </c>
      <c r="H166" s="150">
        <v>12.21</v>
      </c>
      <c r="I166" s="151"/>
      <c r="L166" s="146"/>
      <c r="M166" s="152"/>
      <c r="T166" s="153"/>
      <c r="AT166" s="148" t="s">
        <v>191</v>
      </c>
      <c r="AU166" s="148" t="s">
        <v>82</v>
      </c>
      <c r="AV166" s="12" t="s">
        <v>82</v>
      </c>
      <c r="AW166" s="12" t="s">
        <v>29</v>
      </c>
      <c r="AX166" s="12" t="s">
        <v>72</v>
      </c>
      <c r="AY166" s="148" t="s">
        <v>181</v>
      </c>
    </row>
    <row r="167" spans="2:65" s="13" customFormat="1">
      <c r="B167" s="154"/>
      <c r="D167" s="147" t="s">
        <v>191</v>
      </c>
      <c r="E167" s="155" t="s">
        <v>1</v>
      </c>
      <c r="F167" s="156" t="s">
        <v>193</v>
      </c>
      <c r="H167" s="157">
        <v>24.05</v>
      </c>
      <c r="I167" s="158"/>
      <c r="L167" s="154"/>
      <c r="M167" s="159"/>
      <c r="T167" s="160"/>
      <c r="AT167" s="155" t="s">
        <v>191</v>
      </c>
      <c r="AU167" s="155" t="s">
        <v>82</v>
      </c>
      <c r="AV167" s="13" t="s">
        <v>189</v>
      </c>
      <c r="AW167" s="13" t="s">
        <v>29</v>
      </c>
      <c r="AX167" s="13" t="s">
        <v>80</v>
      </c>
      <c r="AY167" s="155" t="s">
        <v>181</v>
      </c>
    </row>
    <row r="168" spans="2:65" s="11" customFormat="1" ht="22.9" customHeight="1">
      <c r="B168" s="120"/>
      <c r="D168" s="121" t="s">
        <v>71</v>
      </c>
      <c r="E168" s="130" t="s">
        <v>232</v>
      </c>
      <c r="F168" s="130" t="s">
        <v>233</v>
      </c>
      <c r="I168" s="123"/>
      <c r="J168" s="131">
        <f>BK168</f>
        <v>0</v>
      </c>
      <c r="L168" s="120"/>
      <c r="M168" s="125"/>
      <c r="P168" s="126">
        <f>SUM(P169:P176)</f>
        <v>0</v>
      </c>
      <c r="R168" s="126">
        <f>SUM(R169:R176)</f>
        <v>0</v>
      </c>
      <c r="T168" s="127">
        <f>SUM(T169:T176)</f>
        <v>0</v>
      </c>
      <c r="AR168" s="121" t="s">
        <v>80</v>
      </c>
      <c r="AT168" s="128" t="s">
        <v>71</v>
      </c>
      <c r="AU168" s="128" t="s">
        <v>80</v>
      </c>
      <c r="AY168" s="121" t="s">
        <v>181</v>
      </c>
      <c r="BK168" s="129">
        <f>SUM(BK169:BK176)</f>
        <v>0</v>
      </c>
    </row>
    <row r="169" spans="2:65" s="1" customFormat="1" ht="24.2" customHeight="1">
      <c r="B169" s="132"/>
      <c r="C169" s="133" t="s">
        <v>116</v>
      </c>
      <c r="D169" s="133" t="s">
        <v>184</v>
      </c>
      <c r="E169" s="134" t="s">
        <v>234</v>
      </c>
      <c r="F169" s="135" t="s">
        <v>235</v>
      </c>
      <c r="G169" s="136" t="s">
        <v>236</v>
      </c>
      <c r="H169" s="137">
        <v>3.4649999999999999</v>
      </c>
      <c r="I169" s="138"/>
      <c r="J169" s="139">
        <f>ROUND(I169*H169,2)</f>
        <v>0</v>
      </c>
      <c r="K169" s="135" t="s">
        <v>188</v>
      </c>
      <c r="L169" s="32"/>
      <c r="M169" s="140" t="s">
        <v>1</v>
      </c>
      <c r="N169" s="141" t="s">
        <v>37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189</v>
      </c>
      <c r="AT169" s="144" t="s">
        <v>184</v>
      </c>
      <c r="AU169" s="144" t="s">
        <v>82</v>
      </c>
      <c r="AY169" s="17" t="s">
        <v>181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80</v>
      </c>
      <c r="BK169" s="145">
        <f>ROUND(I169*H169,2)</f>
        <v>0</v>
      </c>
      <c r="BL169" s="17" t="s">
        <v>189</v>
      </c>
      <c r="BM169" s="144" t="s">
        <v>654</v>
      </c>
    </row>
    <row r="170" spans="2:65" s="1" customFormat="1" ht="21.75" customHeight="1">
      <c r="B170" s="132"/>
      <c r="C170" s="133" t="s">
        <v>119</v>
      </c>
      <c r="D170" s="133" t="s">
        <v>184</v>
      </c>
      <c r="E170" s="134" t="s">
        <v>238</v>
      </c>
      <c r="F170" s="135" t="s">
        <v>239</v>
      </c>
      <c r="G170" s="136" t="s">
        <v>240</v>
      </c>
      <c r="H170" s="137">
        <v>18</v>
      </c>
      <c r="I170" s="138"/>
      <c r="J170" s="139">
        <f>ROUND(I170*H170,2)</f>
        <v>0</v>
      </c>
      <c r="K170" s="135" t="s">
        <v>188</v>
      </c>
      <c r="L170" s="32"/>
      <c r="M170" s="140" t="s">
        <v>1</v>
      </c>
      <c r="N170" s="141" t="s">
        <v>37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189</v>
      </c>
      <c r="AT170" s="144" t="s">
        <v>184</v>
      </c>
      <c r="AU170" s="144" t="s">
        <v>82</v>
      </c>
      <c r="AY170" s="17" t="s">
        <v>181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80</v>
      </c>
      <c r="BK170" s="145">
        <f>ROUND(I170*H170,2)</f>
        <v>0</v>
      </c>
      <c r="BL170" s="17" t="s">
        <v>189</v>
      </c>
      <c r="BM170" s="144" t="s">
        <v>655</v>
      </c>
    </row>
    <row r="171" spans="2:65" s="1" customFormat="1" ht="24.2" customHeight="1">
      <c r="B171" s="132"/>
      <c r="C171" s="133" t="s">
        <v>122</v>
      </c>
      <c r="D171" s="133" t="s">
        <v>184</v>
      </c>
      <c r="E171" s="134" t="s">
        <v>242</v>
      </c>
      <c r="F171" s="135" t="s">
        <v>243</v>
      </c>
      <c r="G171" s="136" t="s">
        <v>240</v>
      </c>
      <c r="H171" s="137">
        <v>180</v>
      </c>
      <c r="I171" s="138"/>
      <c r="J171" s="139">
        <f>ROUND(I171*H171,2)</f>
        <v>0</v>
      </c>
      <c r="K171" s="135" t="s">
        <v>188</v>
      </c>
      <c r="L171" s="32"/>
      <c r="M171" s="140" t="s">
        <v>1</v>
      </c>
      <c r="N171" s="141" t="s">
        <v>37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189</v>
      </c>
      <c r="AT171" s="144" t="s">
        <v>184</v>
      </c>
      <c r="AU171" s="144" t="s">
        <v>82</v>
      </c>
      <c r="AY171" s="17" t="s">
        <v>181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7" t="s">
        <v>80</v>
      </c>
      <c r="BK171" s="145">
        <f>ROUND(I171*H171,2)</f>
        <v>0</v>
      </c>
      <c r="BL171" s="17" t="s">
        <v>189</v>
      </c>
      <c r="BM171" s="144" t="s">
        <v>656</v>
      </c>
    </row>
    <row r="172" spans="2:65" s="12" customFormat="1">
      <c r="B172" s="146"/>
      <c r="D172" s="147" t="s">
        <v>191</v>
      </c>
      <c r="E172" s="148" t="s">
        <v>1</v>
      </c>
      <c r="F172" s="149" t="s">
        <v>245</v>
      </c>
      <c r="H172" s="150">
        <v>180</v>
      </c>
      <c r="I172" s="151"/>
      <c r="L172" s="146"/>
      <c r="M172" s="152"/>
      <c r="T172" s="153"/>
      <c r="AT172" s="148" t="s">
        <v>191</v>
      </c>
      <c r="AU172" s="148" t="s">
        <v>82</v>
      </c>
      <c r="AV172" s="12" t="s">
        <v>82</v>
      </c>
      <c r="AW172" s="12" t="s">
        <v>29</v>
      </c>
      <c r="AX172" s="12" t="s">
        <v>80</v>
      </c>
      <c r="AY172" s="148" t="s">
        <v>181</v>
      </c>
    </row>
    <row r="173" spans="2:65" s="1" customFormat="1" ht="24.2" customHeight="1">
      <c r="B173" s="132"/>
      <c r="C173" s="133" t="s">
        <v>8</v>
      </c>
      <c r="D173" s="133" t="s">
        <v>184</v>
      </c>
      <c r="E173" s="134" t="s">
        <v>246</v>
      </c>
      <c r="F173" s="135" t="s">
        <v>247</v>
      </c>
      <c r="G173" s="136" t="s">
        <v>236</v>
      </c>
      <c r="H173" s="137">
        <v>3.4649999999999999</v>
      </c>
      <c r="I173" s="138"/>
      <c r="J173" s="139">
        <f>ROUND(I173*H173,2)</f>
        <v>0</v>
      </c>
      <c r="K173" s="135" t="s">
        <v>188</v>
      </c>
      <c r="L173" s="32"/>
      <c r="M173" s="140" t="s">
        <v>1</v>
      </c>
      <c r="N173" s="141" t="s">
        <v>37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189</v>
      </c>
      <c r="AT173" s="144" t="s">
        <v>184</v>
      </c>
      <c r="AU173" s="144" t="s">
        <v>82</v>
      </c>
      <c r="AY173" s="17" t="s">
        <v>181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80</v>
      </c>
      <c r="BK173" s="145">
        <f>ROUND(I173*H173,2)</f>
        <v>0</v>
      </c>
      <c r="BL173" s="17" t="s">
        <v>189</v>
      </c>
      <c r="BM173" s="144" t="s">
        <v>657</v>
      </c>
    </row>
    <row r="174" spans="2:65" s="1" customFormat="1" ht="24.2" customHeight="1">
      <c r="B174" s="132"/>
      <c r="C174" s="133" t="s">
        <v>127</v>
      </c>
      <c r="D174" s="133" t="s">
        <v>184</v>
      </c>
      <c r="E174" s="134" t="s">
        <v>249</v>
      </c>
      <c r="F174" s="135" t="s">
        <v>250</v>
      </c>
      <c r="G174" s="136" t="s">
        <v>236</v>
      </c>
      <c r="H174" s="137">
        <v>65.834999999999994</v>
      </c>
      <c r="I174" s="138"/>
      <c r="J174" s="139">
        <f>ROUND(I174*H174,2)</f>
        <v>0</v>
      </c>
      <c r="K174" s="135" t="s">
        <v>188</v>
      </c>
      <c r="L174" s="32"/>
      <c r="M174" s="140" t="s">
        <v>1</v>
      </c>
      <c r="N174" s="141" t="s">
        <v>37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189</v>
      </c>
      <c r="AT174" s="144" t="s">
        <v>184</v>
      </c>
      <c r="AU174" s="144" t="s">
        <v>82</v>
      </c>
      <c r="AY174" s="17" t="s">
        <v>181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80</v>
      </c>
      <c r="BK174" s="145">
        <f>ROUND(I174*H174,2)</f>
        <v>0</v>
      </c>
      <c r="BL174" s="17" t="s">
        <v>189</v>
      </c>
      <c r="BM174" s="144" t="s">
        <v>658</v>
      </c>
    </row>
    <row r="175" spans="2:65" s="12" customFormat="1">
      <c r="B175" s="146"/>
      <c r="D175" s="147" t="s">
        <v>191</v>
      </c>
      <c r="F175" s="149" t="s">
        <v>1056</v>
      </c>
      <c r="H175" s="150">
        <v>65.834999999999994</v>
      </c>
      <c r="I175" s="151"/>
      <c r="L175" s="146"/>
      <c r="M175" s="152"/>
      <c r="T175" s="153"/>
      <c r="AT175" s="148" t="s">
        <v>191</v>
      </c>
      <c r="AU175" s="148" t="s">
        <v>82</v>
      </c>
      <c r="AV175" s="12" t="s">
        <v>82</v>
      </c>
      <c r="AW175" s="12" t="s">
        <v>3</v>
      </c>
      <c r="AX175" s="12" t="s">
        <v>80</v>
      </c>
      <c r="AY175" s="148" t="s">
        <v>181</v>
      </c>
    </row>
    <row r="176" spans="2:65" s="1" customFormat="1" ht="33" customHeight="1">
      <c r="B176" s="132"/>
      <c r="C176" s="133" t="s">
        <v>130</v>
      </c>
      <c r="D176" s="133" t="s">
        <v>184</v>
      </c>
      <c r="E176" s="134" t="s">
        <v>253</v>
      </c>
      <c r="F176" s="135" t="s">
        <v>254</v>
      </c>
      <c r="G176" s="136" t="s">
        <v>236</v>
      </c>
      <c r="H176" s="137">
        <v>3.4649999999999999</v>
      </c>
      <c r="I176" s="138"/>
      <c r="J176" s="139">
        <f>ROUND(I176*H176,2)</f>
        <v>0</v>
      </c>
      <c r="K176" s="135" t="s">
        <v>188</v>
      </c>
      <c r="L176" s="32"/>
      <c r="M176" s="140" t="s">
        <v>1</v>
      </c>
      <c r="N176" s="141" t="s">
        <v>37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189</v>
      </c>
      <c r="AT176" s="144" t="s">
        <v>184</v>
      </c>
      <c r="AU176" s="144" t="s">
        <v>82</v>
      </c>
      <c r="AY176" s="17" t="s">
        <v>181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80</v>
      </c>
      <c r="BK176" s="145">
        <f>ROUND(I176*H176,2)</f>
        <v>0</v>
      </c>
      <c r="BL176" s="17" t="s">
        <v>189</v>
      </c>
      <c r="BM176" s="144" t="s">
        <v>660</v>
      </c>
    </row>
    <row r="177" spans="2:65" s="11" customFormat="1" ht="22.9" customHeight="1">
      <c r="B177" s="120"/>
      <c r="D177" s="121" t="s">
        <v>71</v>
      </c>
      <c r="E177" s="130" t="s">
        <v>256</v>
      </c>
      <c r="F177" s="130" t="s">
        <v>257</v>
      </c>
      <c r="I177" s="123"/>
      <c r="J177" s="131">
        <f>BK177</f>
        <v>0</v>
      </c>
      <c r="L177" s="120"/>
      <c r="M177" s="125"/>
      <c r="P177" s="126">
        <f>P178</f>
        <v>0</v>
      </c>
      <c r="R177" s="126">
        <f>R178</f>
        <v>0</v>
      </c>
      <c r="T177" s="127">
        <f>T178</f>
        <v>0</v>
      </c>
      <c r="AR177" s="121" t="s">
        <v>80</v>
      </c>
      <c r="AT177" s="128" t="s">
        <v>71</v>
      </c>
      <c r="AU177" s="128" t="s">
        <v>80</v>
      </c>
      <c r="AY177" s="121" t="s">
        <v>181</v>
      </c>
      <c r="BK177" s="129">
        <f>BK178</f>
        <v>0</v>
      </c>
    </row>
    <row r="178" spans="2:65" s="1" customFormat="1" ht="21.75" customHeight="1">
      <c r="B178" s="132"/>
      <c r="C178" s="133" t="s">
        <v>265</v>
      </c>
      <c r="D178" s="133" t="s">
        <v>184</v>
      </c>
      <c r="E178" s="134" t="s">
        <v>258</v>
      </c>
      <c r="F178" s="135" t="s">
        <v>259</v>
      </c>
      <c r="G178" s="136" t="s">
        <v>236</v>
      </c>
      <c r="H178" s="137">
        <v>0.38100000000000001</v>
      </c>
      <c r="I178" s="138"/>
      <c r="J178" s="139">
        <f>ROUND(I178*H178,2)</f>
        <v>0</v>
      </c>
      <c r="K178" s="135" t="s">
        <v>188</v>
      </c>
      <c r="L178" s="32"/>
      <c r="M178" s="140" t="s">
        <v>1</v>
      </c>
      <c r="N178" s="141" t="s">
        <v>37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189</v>
      </c>
      <c r="AT178" s="144" t="s">
        <v>184</v>
      </c>
      <c r="AU178" s="144" t="s">
        <v>82</v>
      </c>
      <c r="AY178" s="17" t="s">
        <v>181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189</v>
      </c>
      <c r="BM178" s="144" t="s">
        <v>661</v>
      </c>
    </row>
    <row r="179" spans="2:65" s="11" customFormat="1" ht="25.9" customHeight="1">
      <c r="B179" s="120"/>
      <c r="D179" s="121" t="s">
        <v>71</v>
      </c>
      <c r="E179" s="122" t="s">
        <v>261</v>
      </c>
      <c r="F179" s="122" t="s">
        <v>262</v>
      </c>
      <c r="I179" s="123"/>
      <c r="J179" s="124">
        <f>BK179</f>
        <v>0</v>
      </c>
      <c r="L179" s="120"/>
      <c r="M179" s="125"/>
      <c r="P179" s="126">
        <f>P180+P189+P192+P194+P198+P211+P217+P222+P231+P246+P249</f>
        <v>0</v>
      </c>
      <c r="R179" s="126">
        <f>R180+R189+R192+R194+R198+R211+R217+R222+R231+R246+R249</f>
        <v>1.3359418199999999</v>
      </c>
      <c r="T179" s="127">
        <f>T180+T189+T192+T194+T198+T211+T217+T222+T231+T246+T249</f>
        <v>0.40892680000000003</v>
      </c>
      <c r="AR179" s="121" t="s">
        <v>82</v>
      </c>
      <c r="AT179" s="128" t="s">
        <v>71</v>
      </c>
      <c r="AU179" s="128" t="s">
        <v>72</v>
      </c>
      <c r="AY179" s="121" t="s">
        <v>181</v>
      </c>
      <c r="BK179" s="129">
        <f>BK180+BK189+BK192+BK194+BK198+BK211+BK217+BK222+BK231+BK246+BK249</f>
        <v>0</v>
      </c>
    </row>
    <row r="180" spans="2:65" s="11" customFormat="1" ht="22.9" customHeight="1">
      <c r="B180" s="120"/>
      <c r="D180" s="121" t="s">
        <v>71</v>
      </c>
      <c r="E180" s="130" t="s">
        <v>263</v>
      </c>
      <c r="F180" s="130" t="s">
        <v>264</v>
      </c>
      <c r="I180" s="123"/>
      <c r="J180" s="131">
        <f>BK180</f>
        <v>0</v>
      </c>
      <c r="L180" s="120"/>
      <c r="M180" s="125"/>
      <c r="P180" s="126">
        <f>SUM(P181:P188)</f>
        <v>0</v>
      </c>
      <c r="R180" s="126">
        <f>SUM(R181:R188)</f>
        <v>0.23372999999999997</v>
      </c>
      <c r="T180" s="127">
        <f>SUM(T181:T188)</f>
        <v>0</v>
      </c>
      <c r="AR180" s="121" t="s">
        <v>82</v>
      </c>
      <c r="AT180" s="128" t="s">
        <v>71</v>
      </c>
      <c r="AU180" s="128" t="s">
        <v>80</v>
      </c>
      <c r="AY180" s="121" t="s">
        <v>181</v>
      </c>
      <c r="BK180" s="129">
        <f>SUM(BK181:BK188)</f>
        <v>0</v>
      </c>
    </row>
    <row r="181" spans="2:65" s="1" customFormat="1" ht="24.2" customHeight="1">
      <c r="B181" s="132"/>
      <c r="C181" s="133" t="s">
        <v>271</v>
      </c>
      <c r="D181" s="133" t="s">
        <v>184</v>
      </c>
      <c r="E181" s="134" t="s">
        <v>266</v>
      </c>
      <c r="F181" s="135" t="s">
        <v>267</v>
      </c>
      <c r="G181" s="136" t="s">
        <v>187</v>
      </c>
      <c r="H181" s="137">
        <v>24.5</v>
      </c>
      <c r="I181" s="138"/>
      <c r="J181" s="139">
        <f>ROUND(I181*H181,2)</f>
        <v>0</v>
      </c>
      <c r="K181" s="135" t="s">
        <v>188</v>
      </c>
      <c r="L181" s="32"/>
      <c r="M181" s="140" t="s">
        <v>1</v>
      </c>
      <c r="N181" s="141" t="s">
        <v>37</v>
      </c>
      <c r="P181" s="142">
        <f>O181*H181</f>
        <v>0</v>
      </c>
      <c r="Q181" s="142">
        <v>2.9999999999999997E-4</v>
      </c>
      <c r="R181" s="142">
        <f>Q181*H181</f>
        <v>7.3499999999999998E-3</v>
      </c>
      <c r="S181" s="142">
        <v>0</v>
      </c>
      <c r="T181" s="143">
        <f>S181*H181</f>
        <v>0</v>
      </c>
      <c r="AR181" s="144" t="s">
        <v>127</v>
      </c>
      <c r="AT181" s="144" t="s">
        <v>184</v>
      </c>
      <c r="AU181" s="144" t="s">
        <v>82</v>
      </c>
      <c r="AY181" s="17" t="s">
        <v>181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80</v>
      </c>
      <c r="BK181" s="145">
        <f>ROUND(I181*H181,2)</f>
        <v>0</v>
      </c>
      <c r="BL181" s="17" t="s">
        <v>127</v>
      </c>
      <c r="BM181" s="144" t="s">
        <v>1057</v>
      </c>
    </row>
    <row r="182" spans="2:65" s="1" customFormat="1" ht="24.2" customHeight="1">
      <c r="B182" s="132"/>
      <c r="C182" s="170" t="s">
        <v>278</v>
      </c>
      <c r="D182" s="170" t="s">
        <v>272</v>
      </c>
      <c r="E182" s="171" t="s">
        <v>273</v>
      </c>
      <c r="F182" s="172" t="s">
        <v>274</v>
      </c>
      <c r="G182" s="173" t="s">
        <v>187</v>
      </c>
      <c r="H182" s="174">
        <v>26.95</v>
      </c>
      <c r="I182" s="175"/>
      <c r="J182" s="176">
        <f>ROUND(I182*H182,2)</f>
        <v>0</v>
      </c>
      <c r="K182" s="172" t="s">
        <v>188</v>
      </c>
      <c r="L182" s="177"/>
      <c r="M182" s="178" t="s">
        <v>1</v>
      </c>
      <c r="N182" s="179" t="s">
        <v>37</v>
      </c>
      <c r="P182" s="142">
        <f>O182*H182</f>
        <v>0</v>
      </c>
      <c r="Q182" s="142">
        <v>4.1999999999999997E-3</v>
      </c>
      <c r="R182" s="142">
        <f>Q182*H182</f>
        <v>0.11318999999999999</v>
      </c>
      <c r="S182" s="142">
        <v>0</v>
      </c>
      <c r="T182" s="143">
        <f>S182*H182</f>
        <v>0</v>
      </c>
      <c r="AR182" s="144" t="s">
        <v>275</v>
      </c>
      <c r="AT182" s="144" t="s">
        <v>272</v>
      </c>
      <c r="AU182" s="144" t="s">
        <v>82</v>
      </c>
      <c r="AY182" s="17" t="s">
        <v>181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80</v>
      </c>
      <c r="BK182" s="145">
        <f>ROUND(I182*H182,2)</f>
        <v>0</v>
      </c>
      <c r="BL182" s="17" t="s">
        <v>127</v>
      </c>
      <c r="BM182" s="144" t="s">
        <v>1058</v>
      </c>
    </row>
    <row r="183" spans="2:65" s="12" customFormat="1">
      <c r="B183" s="146"/>
      <c r="D183" s="147" t="s">
        <v>191</v>
      </c>
      <c r="F183" s="149" t="s">
        <v>1059</v>
      </c>
      <c r="H183" s="150">
        <v>26.95</v>
      </c>
      <c r="I183" s="151"/>
      <c r="L183" s="146"/>
      <c r="M183" s="152"/>
      <c r="T183" s="153"/>
      <c r="AT183" s="148" t="s">
        <v>191</v>
      </c>
      <c r="AU183" s="148" t="s">
        <v>82</v>
      </c>
      <c r="AV183" s="12" t="s">
        <v>82</v>
      </c>
      <c r="AW183" s="12" t="s">
        <v>3</v>
      </c>
      <c r="AX183" s="12" t="s">
        <v>80</v>
      </c>
      <c r="AY183" s="148" t="s">
        <v>181</v>
      </c>
    </row>
    <row r="184" spans="2:65" s="1" customFormat="1" ht="24.2" customHeight="1">
      <c r="B184" s="132"/>
      <c r="C184" s="133" t="s">
        <v>7</v>
      </c>
      <c r="D184" s="133" t="s">
        <v>184</v>
      </c>
      <c r="E184" s="134" t="s">
        <v>279</v>
      </c>
      <c r="F184" s="135" t="s">
        <v>280</v>
      </c>
      <c r="G184" s="136" t="s">
        <v>187</v>
      </c>
      <c r="H184" s="137">
        <v>24.5</v>
      </c>
      <c r="I184" s="138"/>
      <c r="J184" s="139">
        <f>ROUND(I184*H184,2)</f>
        <v>0</v>
      </c>
      <c r="K184" s="135" t="s">
        <v>188</v>
      </c>
      <c r="L184" s="32"/>
      <c r="M184" s="140" t="s">
        <v>1</v>
      </c>
      <c r="N184" s="141" t="s">
        <v>37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127</v>
      </c>
      <c r="AT184" s="144" t="s">
        <v>184</v>
      </c>
      <c r="AU184" s="144" t="s">
        <v>82</v>
      </c>
      <c r="AY184" s="17" t="s">
        <v>181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80</v>
      </c>
      <c r="BK184" s="145">
        <f>ROUND(I184*H184,2)</f>
        <v>0</v>
      </c>
      <c r="BL184" s="17" t="s">
        <v>127</v>
      </c>
      <c r="BM184" s="144" t="s">
        <v>1060</v>
      </c>
    </row>
    <row r="185" spans="2:65" s="1" customFormat="1" ht="24.2" customHeight="1">
      <c r="B185" s="132"/>
      <c r="C185" s="170" t="s">
        <v>284</v>
      </c>
      <c r="D185" s="170" t="s">
        <v>272</v>
      </c>
      <c r="E185" s="171" t="s">
        <v>273</v>
      </c>
      <c r="F185" s="172" t="s">
        <v>274</v>
      </c>
      <c r="G185" s="173" t="s">
        <v>187</v>
      </c>
      <c r="H185" s="174">
        <v>26.95</v>
      </c>
      <c r="I185" s="175"/>
      <c r="J185" s="176">
        <f>ROUND(I185*H185,2)</f>
        <v>0</v>
      </c>
      <c r="K185" s="172" t="s">
        <v>188</v>
      </c>
      <c r="L185" s="177"/>
      <c r="M185" s="178" t="s">
        <v>1</v>
      </c>
      <c r="N185" s="179" t="s">
        <v>37</v>
      </c>
      <c r="P185" s="142">
        <f>O185*H185</f>
        <v>0</v>
      </c>
      <c r="Q185" s="142">
        <v>4.1999999999999997E-3</v>
      </c>
      <c r="R185" s="142">
        <f>Q185*H185</f>
        <v>0.11318999999999999</v>
      </c>
      <c r="S185" s="142">
        <v>0</v>
      </c>
      <c r="T185" s="143">
        <f>S185*H185</f>
        <v>0</v>
      </c>
      <c r="AR185" s="144" t="s">
        <v>275</v>
      </c>
      <c r="AT185" s="144" t="s">
        <v>272</v>
      </c>
      <c r="AU185" s="144" t="s">
        <v>82</v>
      </c>
      <c r="AY185" s="17" t="s">
        <v>181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80</v>
      </c>
      <c r="BK185" s="145">
        <f>ROUND(I185*H185,2)</f>
        <v>0</v>
      </c>
      <c r="BL185" s="17" t="s">
        <v>127</v>
      </c>
      <c r="BM185" s="144" t="s">
        <v>1061</v>
      </c>
    </row>
    <row r="186" spans="2:65" s="12" customFormat="1">
      <c r="B186" s="146"/>
      <c r="D186" s="147" t="s">
        <v>191</v>
      </c>
      <c r="F186" s="149" t="s">
        <v>1059</v>
      </c>
      <c r="H186" s="150">
        <v>26.95</v>
      </c>
      <c r="I186" s="151"/>
      <c r="L186" s="146"/>
      <c r="M186" s="152"/>
      <c r="T186" s="153"/>
      <c r="AT186" s="148" t="s">
        <v>191</v>
      </c>
      <c r="AU186" s="148" t="s">
        <v>82</v>
      </c>
      <c r="AV186" s="12" t="s">
        <v>82</v>
      </c>
      <c r="AW186" s="12" t="s">
        <v>3</v>
      </c>
      <c r="AX186" s="12" t="s">
        <v>80</v>
      </c>
      <c r="AY186" s="148" t="s">
        <v>181</v>
      </c>
    </row>
    <row r="187" spans="2:65" s="1" customFormat="1" ht="24.2" customHeight="1">
      <c r="B187" s="132"/>
      <c r="C187" s="133" t="s">
        <v>288</v>
      </c>
      <c r="D187" s="133" t="s">
        <v>184</v>
      </c>
      <c r="E187" s="134" t="s">
        <v>285</v>
      </c>
      <c r="F187" s="135" t="s">
        <v>286</v>
      </c>
      <c r="G187" s="136" t="s">
        <v>236</v>
      </c>
      <c r="H187" s="137">
        <v>0.23400000000000001</v>
      </c>
      <c r="I187" s="138"/>
      <c r="J187" s="139">
        <f>ROUND(I187*H187,2)</f>
        <v>0</v>
      </c>
      <c r="K187" s="135" t="s">
        <v>188</v>
      </c>
      <c r="L187" s="32"/>
      <c r="M187" s="140" t="s">
        <v>1</v>
      </c>
      <c r="N187" s="141" t="s">
        <v>37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127</v>
      </c>
      <c r="AT187" s="144" t="s">
        <v>184</v>
      </c>
      <c r="AU187" s="144" t="s">
        <v>82</v>
      </c>
      <c r="AY187" s="17" t="s">
        <v>181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80</v>
      </c>
      <c r="BK187" s="145">
        <f>ROUND(I187*H187,2)</f>
        <v>0</v>
      </c>
      <c r="BL187" s="17" t="s">
        <v>127</v>
      </c>
      <c r="BM187" s="144" t="s">
        <v>1062</v>
      </c>
    </row>
    <row r="188" spans="2:65" s="1" customFormat="1" ht="24.2" customHeight="1">
      <c r="B188" s="132"/>
      <c r="C188" s="133" t="s">
        <v>294</v>
      </c>
      <c r="D188" s="133" t="s">
        <v>184</v>
      </c>
      <c r="E188" s="134" t="s">
        <v>289</v>
      </c>
      <c r="F188" s="135" t="s">
        <v>290</v>
      </c>
      <c r="G188" s="136" t="s">
        <v>236</v>
      </c>
      <c r="H188" s="137">
        <v>0.23400000000000001</v>
      </c>
      <c r="I188" s="138"/>
      <c r="J188" s="139">
        <f>ROUND(I188*H188,2)</f>
        <v>0</v>
      </c>
      <c r="K188" s="135" t="s">
        <v>188</v>
      </c>
      <c r="L188" s="32"/>
      <c r="M188" s="140" t="s">
        <v>1</v>
      </c>
      <c r="N188" s="141" t="s">
        <v>37</v>
      </c>
      <c r="P188" s="142">
        <f>O188*H188</f>
        <v>0</v>
      </c>
      <c r="Q188" s="142">
        <v>0</v>
      </c>
      <c r="R188" s="142">
        <f>Q188*H188</f>
        <v>0</v>
      </c>
      <c r="S188" s="142">
        <v>0</v>
      </c>
      <c r="T188" s="143">
        <f>S188*H188</f>
        <v>0</v>
      </c>
      <c r="AR188" s="144" t="s">
        <v>127</v>
      </c>
      <c r="AT188" s="144" t="s">
        <v>184</v>
      </c>
      <c r="AU188" s="144" t="s">
        <v>82</v>
      </c>
      <c r="AY188" s="17" t="s">
        <v>181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80</v>
      </c>
      <c r="BK188" s="145">
        <f>ROUND(I188*H188,2)</f>
        <v>0</v>
      </c>
      <c r="BL188" s="17" t="s">
        <v>127</v>
      </c>
      <c r="BM188" s="144" t="s">
        <v>1063</v>
      </c>
    </row>
    <row r="189" spans="2:65" s="11" customFormat="1" ht="22.9" customHeight="1">
      <c r="B189" s="120"/>
      <c r="D189" s="121" t="s">
        <v>71</v>
      </c>
      <c r="E189" s="130" t="s">
        <v>312</v>
      </c>
      <c r="F189" s="130" t="s">
        <v>313</v>
      </c>
      <c r="I189" s="123"/>
      <c r="J189" s="131">
        <f>BK189</f>
        <v>0</v>
      </c>
      <c r="L189" s="120"/>
      <c r="M189" s="125"/>
      <c r="P189" s="126">
        <f>SUM(P190:P191)</f>
        <v>0</v>
      </c>
      <c r="R189" s="126">
        <f>SUM(R190:R191)</f>
        <v>3.6339999999999997E-2</v>
      </c>
      <c r="T189" s="127">
        <f>SUM(T190:T191)</f>
        <v>0</v>
      </c>
      <c r="AR189" s="121" t="s">
        <v>82</v>
      </c>
      <c r="AT189" s="128" t="s">
        <v>71</v>
      </c>
      <c r="AU189" s="128" t="s">
        <v>80</v>
      </c>
      <c r="AY189" s="121" t="s">
        <v>181</v>
      </c>
      <c r="BK189" s="129">
        <f>SUM(BK190:BK191)</f>
        <v>0</v>
      </c>
    </row>
    <row r="190" spans="2:65" s="1" customFormat="1" ht="24.2" customHeight="1">
      <c r="B190" s="132"/>
      <c r="C190" s="133" t="s">
        <v>302</v>
      </c>
      <c r="D190" s="133" t="s">
        <v>184</v>
      </c>
      <c r="E190" s="134" t="s">
        <v>315</v>
      </c>
      <c r="F190" s="135" t="s">
        <v>316</v>
      </c>
      <c r="G190" s="136" t="s">
        <v>356</v>
      </c>
      <c r="H190" s="137">
        <v>1</v>
      </c>
      <c r="I190" s="138"/>
      <c r="J190" s="139">
        <f>ROUND(I190*H190,2)</f>
        <v>0</v>
      </c>
      <c r="K190" s="135" t="s">
        <v>1</v>
      </c>
      <c r="L190" s="32"/>
      <c r="M190" s="140" t="s">
        <v>1</v>
      </c>
      <c r="N190" s="141" t="s">
        <v>37</v>
      </c>
      <c r="P190" s="142">
        <f>O190*H190</f>
        <v>0</v>
      </c>
      <c r="Q190" s="142">
        <v>1.8169999999999999E-2</v>
      </c>
      <c r="R190" s="142">
        <f>Q190*H190</f>
        <v>1.8169999999999999E-2</v>
      </c>
      <c r="S190" s="142">
        <v>0</v>
      </c>
      <c r="T190" s="143">
        <f>S190*H190</f>
        <v>0</v>
      </c>
      <c r="AR190" s="144" t="s">
        <v>127</v>
      </c>
      <c r="AT190" s="144" t="s">
        <v>184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669</v>
      </c>
    </row>
    <row r="191" spans="2:65" s="1" customFormat="1" ht="16.5" customHeight="1">
      <c r="B191" s="132"/>
      <c r="C191" s="133" t="s">
        <v>308</v>
      </c>
      <c r="D191" s="133" t="s">
        <v>184</v>
      </c>
      <c r="E191" s="134" t="s">
        <v>319</v>
      </c>
      <c r="F191" s="135" t="s">
        <v>320</v>
      </c>
      <c r="G191" s="136" t="s">
        <v>356</v>
      </c>
      <c r="H191" s="137">
        <v>1</v>
      </c>
      <c r="I191" s="138"/>
      <c r="J191" s="139">
        <f>ROUND(I191*H191,2)</f>
        <v>0</v>
      </c>
      <c r="K191" s="135" t="s">
        <v>1</v>
      </c>
      <c r="L191" s="32"/>
      <c r="M191" s="140" t="s">
        <v>1</v>
      </c>
      <c r="N191" s="141" t="s">
        <v>37</v>
      </c>
      <c r="P191" s="142">
        <f>O191*H191</f>
        <v>0</v>
      </c>
      <c r="Q191" s="142">
        <v>1.8169999999999999E-2</v>
      </c>
      <c r="R191" s="142">
        <f>Q191*H191</f>
        <v>1.8169999999999999E-2</v>
      </c>
      <c r="S191" s="142">
        <v>0</v>
      </c>
      <c r="T191" s="143">
        <f>S191*H191</f>
        <v>0</v>
      </c>
      <c r="AR191" s="144" t="s">
        <v>127</v>
      </c>
      <c r="AT191" s="144" t="s">
        <v>184</v>
      </c>
      <c r="AU191" s="144" t="s">
        <v>82</v>
      </c>
      <c r="AY191" s="17" t="s">
        <v>181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80</v>
      </c>
      <c r="BK191" s="145">
        <f>ROUND(I191*H191,2)</f>
        <v>0</v>
      </c>
      <c r="BL191" s="17" t="s">
        <v>127</v>
      </c>
      <c r="BM191" s="144" t="s">
        <v>670</v>
      </c>
    </row>
    <row r="192" spans="2:65" s="11" customFormat="1" ht="22.9" customHeight="1">
      <c r="B192" s="120"/>
      <c r="D192" s="121" t="s">
        <v>71</v>
      </c>
      <c r="E192" s="130" t="s">
        <v>322</v>
      </c>
      <c r="F192" s="130" t="s">
        <v>323</v>
      </c>
      <c r="I192" s="123"/>
      <c r="J192" s="131">
        <f>BK192</f>
        <v>0</v>
      </c>
      <c r="L192" s="120"/>
      <c r="M192" s="125"/>
      <c r="P192" s="126">
        <f>P193</f>
        <v>0</v>
      </c>
      <c r="R192" s="126">
        <f>R193</f>
        <v>1.8169999999999999E-2</v>
      </c>
      <c r="T192" s="127">
        <f>T193</f>
        <v>0</v>
      </c>
      <c r="AR192" s="121" t="s">
        <v>82</v>
      </c>
      <c r="AT192" s="128" t="s">
        <v>71</v>
      </c>
      <c r="AU192" s="128" t="s">
        <v>80</v>
      </c>
      <c r="AY192" s="121" t="s">
        <v>181</v>
      </c>
      <c r="BK192" s="129">
        <f>BK193</f>
        <v>0</v>
      </c>
    </row>
    <row r="193" spans="2:65" s="1" customFormat="1" ht="37.9" customHeight="1">
      <c r="B193" s="132"/>
      <c r="C193" s="133" t="s">
        <v>314</v>
      </c>
      <c r="D193" s="133" t="s">
        <v>184</v>
      </c>
      <c r="E193" s="134" t="s">
        <v>325</v>
      </c>
      <c r="F193" s="135" t="s">
        <v>326</v>
      </c>
      <c r="G193" s="136" t="s">
        <v>297</v>
      </c>
      <c r="H193" s="137">
        <v>1</v>
      </c>
      <c r="I193" s="138"/>
      <c r="J193" s="139">
        <f>ROUND(I193*H193,2)</f>
        <v>0</v>
      </c>
      <c r="K193" s="135" t="s">
        <v>1</v>
      </c>
      <c r="L193" s="32"/>
      <c r="M193" s="140" t="s">
        <v>1</v>
      </c>
      <c r="N193" s="141" t="s">
        <v>37</v>
      </c>
      <c r="P193" s="142">
        <f>O193*H193</f>
        <v>0</v>
      </c>
      <c r="Q193" s="142">
        <v>1.8169999999999999E-2</v>
      </c>
      <c r="R193" s="142">
        <f>Q193*H193</f>
        <v>1.8169999999999999E-2</v>
      </c>
      <c r="S193" s="142">
        <v>0</v>
      </c>
      <c r="T193" s="143">
        <f>S193*H193</f>
        <v>0</v>
      </c>
      <c r="AR193" s="144" t="s">
        <v>127</v>
      </c>
      <c r="AT193" s="144" t="s">
        <v>184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671</v>
      </c>
    </row>
    <row r="194" spans="2:65" s="11" customFormat="1" ht="22.9" customHeight="1">
      <c r="B194" s="120"/>
      <c r="D194" s="121" t="s">
        <v>71</v>
      </c>
      <c r="E194" s="130" t="s">
        <v>328</v>
      </c>
      <c r="F194" s="130" t="s">
        <v>329</v>
      </c>
      <c r="I194" s="123"/>
      <c r="J194" s="131">
        <f>BK194</f>
        <v>0</v>
      </c>
      <c r="L194" s="120"/>
      <c r="M194" s="125"/>
      <c r="P194" s="126">
        <f>SUM(P195:P197)</f>
        <v>0</v>
      </c>
      <c r="R194" s="126">
        <f>SUM(R195:R197)</f>
        <v>0.182895</v>
      </c>
      <c r="T194" s="127">
        <f>SUM(T195:T197)</f>
        <v>0</v>
      </c>
      <c r="AR194" s="121" t="s">
        <v>82</v>
      </c>
      <c r="AT194" s="128" t="s">
        <v>71</v>
      </c>
      <c r="AU194" s="128" t="s">
        <v>80</v>
      </c>
      <c r="AY194" s="121" t="s">
        <v>181</v>
      </c>
      <c r="BK194" s="129">
        <f>SUM(BK195:BK197)</f>
        <v>0</v>
      </c>
    </row>
    <row r="195" spans="2:65" s="1" customFormat="1" ht="24.2" customHeight="1">
      <c r="B195" s="132"/>
      <c r="C195" s="133" t="s">
        <v>318</v>
      </c>
      <c r="D195" s="133" t="s">
        <v>184</v>
      </c>
      <c r="E195" s="134" t="s">
        <v>331</v>
      </c>
      <c r="F195" s="135" t="s">
        <v>332</v>
      </c>
      <c r="G195" s="136" t="s">
        <v>187</v>
      </c>
      <c r="H195" s="137">
        <v>24.5</v>
      </c>
      <c r="I195" s="138"/>
      <c r="J195" s="139">
        <f>ROUND(I195*H195,2)</f>
        <v>0</v>
      </c>
      <c r="K195" s="135" t="s">
        <v>1</v>
      </c>
      <c r="L195" s="32"/>
      <c r="M195" s="140" t="s">
        <v>1</v>
      </c>
      <c r="N195" s="141" t="s">
        <v>37</v>
      </c>
      <c r="P195" s="142">
        <f>O195*H195</f>
        <v>0</v>
      </c>
      <c r="Q195" s="142">
        <v>2.6700000000000001E-3</v>
      </c>
      <c r="R195" s="142">
        <f>Q195*H195</f>
        <v>6.5415000000000001E-2</v>
      </c>
      <c r="S195" s="142">
        <v>0</v>
      </c>
      <c r="T195" s="143">
        <f>S195*H195</f>
        <v>0</v>
      </c>
      <c r="AR195" s="144" t="s">
        <v>127</v>
      </c>
      <c r="AT195" s="144" t="s">
        <v>184</v>
      </c>
      <c r="AU195" s="144" t="s">
        <v>82</v>
      </c>
      <c r="AY195" s="17" t="s">
        <v>181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80</v>
      </c>
      <c r="BK195" s="145">
        <f>ROUND(I195*H195,2)</f>
        <v>0</v>
      </c>
      <c r="BL195" s="17" t="s">
        <v>127</v>
      </c>
      <c r="BM195" s="144" t="s">
        <v>1064</v>
      </c>
    </row>
    <row r="196" spans="2:65" s="1" customFormat="1" ht="24.2" customHeight="1">
      <c r="B196" s="132"/>
      <c r="C196" s="133" t="s">
        <v>324</v>
      </c>
      <c r="D196" s="133" t="s">
        <v>184</v>
      </c>
      <c r="E196" s="134" t="s">
        <v>335</v>
      </c>
      <c r="F196" s="135" t="s">
        <v>336</v>
      </c>
      <c r="G196" s="136" t="s">
        <v>187</v>
      </c>
      <c r="H196" s="137">
        <v>24.5</v>
      </c>
      <c r="I196" s="138"/>
      <c r="J196" s="139">
        <f>ROUND(I196*H196,2)</f>
        <v>0</v>
      </c>
      <c r="K196" s="135" t="s">
        <v>1</v>
      </c>
      <c r="L196" s="32"/>
      <c r="M196" s="140" t="s">
        <v>1</v>
      </c>
      <c r="N196" s="141" t="s">
        <v>37</v>
      </c>
      <c r="P196" s="142">
        <f>O196*H196</f>
        <v>0</v>
      </c>
      <c r="Q196" s="142">
        <v>2.6700000000000001E-3</v>
      </c>
      <c r="R196" s="142">
        <f>Q196*H196</f>
        <v>6.5415000000000001E-2</v>
      </c>
      <c r="S196" s="142">
        <v>0</v>
      </c>
      <c r="T196" s="143">
        <f>S196*H196</f>
        <v>0</v>
      </c>
      <c r="AR196" s="144" t="s">
        <v>127</v>
      </c>
      <c r="AT196" s="144" t="s">
        <v>184</v>
      </c>
      <c r="AU196" s="144" t="s">
        <v>82</v>
      </c>
      <c r="AY196" s="17" t="s">
        <v>181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80</v>
      </c>
      <c r="BK196" s="145">
        <f>ROUND(I196*H196,2)</f>
        <v>0</v>
      </c>
      <c r="BL196" s="17" t="s">
        <v>127</v>
      </c>
      <c r="BM196" s="144" t="s">
        <v>1065</v>
      </c>
    </row>
    <row r="197" spans="2:65" s="1" customFormat="1" ht="24.2" customHeight="1">
      <c r="B197" s="132"/>
      <c r="C197" s="133" t="s">
        <v>330</v>
      </c>
      <c r="D197" s="133" t="s">
        <v>184</v>
      </c>
      <c r="E197" s="134" t="s">
        <v>338</v>
      </c>
      <c r="F197" s="135" t="s">
        <v>339</v>
      </c>
      <c r="G197" s="136" t="s">
        <v>187</v>
      </c>
      <c r="H197" s="137">
        <v>19.5</v>
      </c>
      <c r="I197" s="138"/>
      <c r="J197" s="139">
        <f>ROUND(I197*H197,2)</f>
        <v>0</v>
      </c>
      <c r="K197" s="135" t="s">
        <v>1</v>
      </c>
      <c r="L197" s="32"/>
      <c r="M197" s="140" t="s">
        <v>1</v>
      </c>
      <c r="N197" s="141" t="s">
        <v>37</v>
      </c>
      <c r="P197" s="142">
        <f>O197*H197</f>
        <v>0</v>
      </c>
      <c r="Q197" s="142">
        <v>2.6700000000000001E-3</v>
      </c>
      <c r="R197" s="142">
        <f>Q197*H197</f>
        <v>5.2065E-2</v>
      </c>
      <c r="S197" s="142">
        <v>0</v>
      </c>
      <c r="T197" s="143">
        <f>S197*H197</f>
        <v>0</v>
      </c>
      <c r="AR197" s="144" t="s">
        <v>127</v>
      </c>
      <c r="AT197" s="144" t="s">
        <v>184</v>
      </c>
      <c r="AU197" s="144" t="s">
        <v>82</v>
      </c>
      <c r="AY197" s="17" t="s">
        <v>181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80</v>
      </c>
      <c r="BK197" s="145">
        <f>ROUND(I197*H197,2)</f>
        <v>0</v>
      </c>
      <c r="BL197" s="17" t="s">
        <v>127</v>
      </c>
      <c r="BM197" s="144" t="s">
        <v>1066</v>
      </c>
    </row>
    <row r="198" spans="2:65" s="11" customFormat="1" ht="22.9" customHeight="1">
      <c r="B198" s="120"/>
      <c r="D198" s="121" t="s">
        <v>71</v>
      </c>
      <c r="E198" s="130" t="s">
        <v>341</v>
      </c>
      <c r="F198" s="130" t="s">
        <v>342</v>
      </c>
      <c r="I198" s="123"/>
      <c r="J198" s="131">
        <f>BK198</f>
        <v>0</v>
      </c>
      <c r="L198" s="120"/>
      <c r="M198" s="125"/>
      <c r="P198" s="126">
        <f>SUM(P199:P210)</f>
        <v>0</v>
      </c>
      <c r="R198" s="126">
        <f>SUM(R199:R210)</f>
        <v>0.70893899999999999</v>
      </c>
      <c r="T198" s="127">
        <f>SUM(T199:T210)</f>
        <v>5.638E-2</v>
      </c>
      <c r="AR198" s="121" t="s">
        <v>82</v>
      </c>
      <c r="AT198" s="128" t="s">
        <v>71</v>
      </c>
      <c r="AU198" s="128" t="s">
        <v>80</v>
      </c>
      <c r="AY198" s="121" t="s">
        <v>181</v>
      </c>
      <c r="BK198" s="129">
        <f>SUM(BK199:BK210)</f>
        <v>0</v>
      </c>
    </row>
    <row r="199" spans="2:65" s="1" customFormat="1" ht="16.5" customHeight="1">
      <c r="B199" s="132"/>
      <c r="C199" s="133" t="s">
        <v>334</v>
      </c>
      <c r="D199" s="133" t="s">
        <v>184</v>
      </c>
      <c r="E199" s="134" t="s">
        <v>1067</v>
      </c>
      <c r="F199" s="135" t="s">
        <v>1068</v>
      </c>
      <c r="G199" s="136" t="s">
        <v>356</v>
      </c>
      <c r="H199" s="137">
        <v>1</v>
      </c>
      <c r="I199" s="138"/>
      <c r="J199" s="139">
        <f>ROUND(I199*H199,2)</f>
        <v>0</v>
      </c>
      <c r="K199" s="135" t="s">
        <v>1</v>
      </c>
      <c r="L199" s="32"/>
      <c r="M199" s="140" t="s">
        <v>1</v>
      </c>
      <c r="N199" s="141" t="s">
        <v>37</v>
      </c>
      <c r="P199" s="142">
        <f>O199*H199</f>
        <v>0</v>
      </c>
      <c r="Q199" s="142">
        <v>0</v>
      </c>
      <c r="R199" s="142">
        <f>Q199*H199</f>
        <v>0</v>
      </c>
      <c r="S199" s="142">
        <v>5.638E-2</v>
      </c>
      <c r="T199" s="143">
        <f>S199*H199</f>
        <v>5.638E-2</v>
      </c>
      <c r="AR199" s="144" t="s">
        <v>127</v>
      </c>
      <c r="AT199" s="144" t="s">
        <v>184</v>
      </c>
      <c r="AU199" s="144" t="s">
        <v>82</v>
      </c>
      <c r="AY199" s="17" t="s">
        <v>181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80</v>
      </c>
      <c r="BK199" s="145">
        <f>ROUND(I199*H199,2)</f>
        <v>0</v>
      </c>
      <c r="BL199" s="17" t="s">
        <v>127</v>
      </c>
      <c r="BM199" s="144" t="s">
        <v>1069</v>
      </c>
    </row>
    <row r="200" spans="2:65" s="12" customFormat="1">
      <c r="B200" s="146"/>
      <c r="D200" s="147" t="s">
        <v>191</v>
      </c>
      <c r="E200" s="148" t="s">
        <v>1</v>
      </c>
      <c r="F200" s="149" t="s">
        <v>80</v>
      </c>
      <c r="H200" s="150">
        <v>1</v>
      </c>
      <c r="I200" s="151"/>
      <c r="L200" s="146"/>
      <c r="M200" s="152"/>
      <c r="T200" s="153"/>
      <c r="AT200" s="148" t="s">
        <v>191</v>
      </c>
      <c r="AU200" s="148" t="s">
        <v>82</v>
      </c>
      <c r="AV200" s="12" t="s">
        <v>82</v>
      </c>
      <c r="AW200" s="12" t="s">
        <v>29</v>
      </c>
      <c r="AX200" s="12" t="s">
        <v>80</v>
      </c>
      <c r="AY200" s="148" t="s">
        <v>181</v>
      </c>
    </row>
    <row r="201" spans="2:65" s="1" customFormat="1" ht="24.2" customHeight="1">
      <c r="B201" s="132"/>
      <c r="C201" s="133" t="s">
        <v>275</v>
      </c>
      <c r="D201" s="133" t="s">
        <v>184</v>
      </c>
      <c r="E201" s="134" t="s">
        <v>675</v>
      </c>
      <c r="F201" s="135" t="s">
        <v>676</v>
      </c>
      <c r="G201" s="136" t="s">
        <v>187</v>
      </c>
      <c r="H201" s="137">
        <v>24.5</v>
      </c>
      <c r="I201" s="138"/>
      <c r="J201" s="139">
        <f>ROUND(I201*H201,2)</f>
        <v>0</v>
      </c>
      <c r="K201" s="135" t="s">
        <v>188</v>
      </c>
      <c r="L201" s="32"/>
      <c r="M201" s="140" t="s">
        <v>1</v>
      </c>
      <c r="N201" s="141" t="s">
        <v>37</v>
      </c>
      <c r="P201" s="142">
        <f>O201*H201</f>
        <v>0</v>
      </c>
      <c r="Q201" s="142">
        <v>2.487E-2</v>
      </c>
      <c r="R201" s="142">
        <f>Q201*H201</f>
        <v>0.60931499999999994</v>
      </c>
      <c r="S201" s="142">
        <v>0</v>
      </c>
      <c r="T201" s="143">
        <f>S201*H201</f>
        <v>0</v>
      </c>
      <c r="AR201" s="144" t="s">
        <v>127</v>
      </c>
      <c r="AT201" s="144" t="s">
        <v>184</v>
      </c>
      <c r="AU201" s="144" t="s">
        <v>82</v>
      </c>
      <c r="AY201" s="17" t="s">
        <v>181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80</v>
      </c>
      <c r="BK201" s="145">
        <f>ROUND(I201*H201,2)</f>
        <v>0</v>
      </c>
      <c r="BL201" s="17" t="s">
        <v>127</v>
      </c>
      <c r="BM201" s="144" t="s">
        <v>1070</v>
      </c>
    </row>
    <row r="202" spans="2:65" s="1" customFormat="1" ht="24.2" customHeight="1">
      <c r="B202" s="132"/>
      <c r="C202" s="133" t="s">
        <v>343</v>
      </c>
      <c r="D202" s="133" t="s">
        <v>184</v>
      </c>
      <c r="E202" s="134" t="s">
        <v>363</v>
      </c>
      <c r="F202" s="135" t="s">
        <v>364</v>
      </c>
      <c r="G202" s="136" t="s">
        <v>240</v>
      </c>
      <c r="H202" s="137">
        <v>3.2</v>
      </c>
      <c r="I202" s="138"/>
      <c r="J202" s="139">
        <f>ROUND(I202*H202,2)</f>
        <v>0</v>
      </c>
      <c r="K202" s="135" t="s">
        <v>188</v>
      </c>
      <c r="L202" s="32"/>
      <c r="M202" s="140" t="s">
        <v>1</v>
      </c>
      <c r="N202" s="141" t="s">
        <v>37</v>
      </c>
      <c r="P202" s="142">
        <f>O202*H202</f>
        <v>0</v>
      </c>
      <c r="Q202" s="142">
        <v>1.9359999999999999E-2</v>
      </c>
      <c r="R202" s="142">
        <f>Q202*H202</f>
        <v>6.1952E-2</v>
      </c>
      <c r="S202" s="142">
        <v>0</v>
      </c>
      <c r="T202" s="143">
        <f>S202*H202</f>
        <v>0</v>
      </c>
      <c r="AR202" s="144" t="s">
        <v>127</v>
      </c>
      <c r="AT202" s="144" t="s">
        <v>184</v>
      </c>
      <c r="AU202" s="144" t="s">
        <v>82</v>
      </c>
      <c r="AY202" s="17" t="s">
        <v>181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80</v>
      </c>
      <c r="BK202" s="145">
        <f>ROUND(I202*H202,2)</f>
        <v>0</v>
      </c>
      <c r="BL202" s="17" t="s">
        <v>127</v>
      </c>
      <c r="BM202" s="144" t="s">
        <v>678</v>
      </c>
    </row>
    <row r="203" spans="2:65" s="14" customFormat="1">
      <c r="B203" s="164"/>
      <c r="D203" s="147" t="s">
        <v>191</v>
      </c>
      <c r="E203" s="165" t="s">
        <v>1</v>
      </c>
      <c r="F203" s="166" t="s">
        <v>366</v>
      </c>
      <c r="H203" s="165" t="s">
        <v>1</v>
      </c>
      <c r="I203" s="167"/>
      <c r="L203" s="164"/>
      <c r="M203" s="168"/>
      <c r="T203" s="169"/>
      <c r="AT203" s="165" t="s">
        <v>191</v>
      </c>
      <c r="AU203" s="165" t="s">
        <v>82</v>
      </c>
      <c r="AV203" s="14" t="s">
        <v>80</v>
      </c>
      <c r="AW203" s="14" t="s">
        <v>29</v>
      </c>
      <c r="AX203" s="14" t="s">
        <v>72</v>
      </c>
      <c r="AY203" s="165" t="s">
        <v>181</v>
      </c>
    </row>
    <row r="204" spans="2:65" s="12" customFormat="1">
      <c r="B204" s="146"/>
      <c r="D204" s="147" t="s">
        <v>191</v>
      </c>
      <c r="E204" s="148" t="s">
        <v>1</v>
      </c>
      <c r="F204" s="149" t="s">
        <v>367</v>
      </c>
      <c r="H204" s="150">
        <v>3.2</v>
      </c>
      <c r="I204" s="151"/>
      <c r="L204" s="146"/>
      <c r="M204" s="152"/>
      <c r="T204" s="153"/>
      <c r="AT204" s="148" t="s">
        <v>191</v>
      </c>
      <c r="AU204" s="148" t="s">
        <v>82</v>
      </c>
      <c r="AV204" s="12" t="s">
        <v>82</v>
      </c>
      <c r="AW204" s="12" t="s">
        <v>29</v>
      </c>
      <c r="AX204" s="12" t="s">
        <v>80</v>
      </c>
      <c r="AY204" s="148" t="s">
        <v>181</v>
      </c>
    </row>
    <row r="205" spans="2:65" s="1" customFormat="1" ht="21.75" customHeight="1">
      <c r="B205" s="132"/>
      <c r="C205" s="133" t="s">
        <v>348</v>
      </c>
      <c r="D205" s="133" t="s">
        <v>184</v>
      </c>
      <c r="E205" s="134" t="s">
        <v>369</v>
      </c>
      <c r="F205" s="135" t="s">
        <v>370</v>
      </c>
      <c r="G205" s="136" t="s">
        <v>240</v>
      </c>
      <c r="H205" s="137">
        <v>6.8</v>
      </c>
      <c r="I205" s="138"/>
      <c r="J205" s="139">
        <f>ROUND(I205*H205,2)</f>
        <v>0</v>
      </c>
      <c r="K205" s="135" t="s">
        <v>188</v>
      </c>
      <c r="L205" s="32"/>
      <c r="M205" s="140" t="s">
        <v>1</v>
      </c>
      <c r="N205" s="141" t="s">
        <v>37</v>
      </c>
      <c r="P205" s="142">
        <f>O205*H205</f>
        <v>0</v>
      </c>
      <c r="Q205" s="142">
        <v>5.5399999999999998E-3</v>
      </c>
      <c r="R205" s="142">
        <f>Q205*H205</f>
        <v>3.7671999999999997E-2</v>
      </c>
      <c r="S205" s="142">
        <v>0</v>
      </c>
      <c r="T205" s="143">
        <f>S205*H205</f>
        <v>0</v>
      </c>
      <c r="AR205" s="144" t="s">
        <v>127</v>
      </c>
      <c r="AT205" s="144" t="s">
        <v>184</v>
      </c>
      <c r="AU205" s="144" t="s">
        <v>82</v>
      </c>
      <c r="AY205" s="17" t="s">
        <v>181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80</v>
      </c>
      <c r="BK205" s="145">
        <f>ROUND(I205*H205,2)</f>
        <v>0</v>
      </c>
      <c r="BL205" s="17" t="s">
        <v>127</v>
      </c>
      <c r="BM205" s="144" t="s">
        <v>679</v>
      </c>
    </row>
    <row r="206" spans="2:65" s="14" customFormat="1">
      <c r="B206" s="164"/>
      <c r="D206" s="147" t="s">
        <v>191</v>
      </c>
      <c r="E206" s="165" t="s">
        <v>1</v>
      </c>
      <c r="F206" s="166" t="s">
        <v>680</v>
      </c>
      <c r="H206" s="165" t="s">
        <v>1</v>
      </c>
      <c r="I206" s="167"/>
      <c r="L206" s="164"/>
      <c r="M206" s="168"/>
      <c r="T206" s="169"/>
      <c r="AT206" s="165" t="s">
        <v>191</v>
      </c>
      <c r="AU206" s="165" t="s">
        <v>82</v>
      </c>
      <c r="AV206" s="14" t="s">
        <v>80</v>
      </c>
      <c r="AW206" s="14" t="s">
        <v>29</v>
      </c>
      <c r="AX206" s="14" t="s">
        <v>72</v>
      </c>
      <c r="AY206" s="165" t="s">
        <v>181</v>
      </c>
    </row>
    <row r="207" spans="2:65" s="12" customFormat="1">
      <c r="B207" s="146"/>
      <c r="D207" s="147" t="s">
        <v>191</v>
      </c>
      <c r="E207" s="148" t="s">
        <v>1</v>
      </c>
      <c r="F207" s="149" t="s">
        <v>681</v>
      </c>
      <c r="H207" s="150">
        <v>6.8</v>
      </c>
      <c r="I207" s="151"/>
      <c r="L207" s="146"/>
      <c r="M207" s="152"/>
      <c r="T207" s="153"/>
      <c r="AT207" s="148" t="s">
        <v>191</v>
      </c>
      <c r="AU207" s="148" t="s">
        <v>82</v>
      </c>
      <c r="AV207" s="12" t="s">
        <v>82</v>
      </c>
      <c r="AW207" s="12" t="s">
        <v>29</v>
      </c>
      <c r="AX207" s="12" t="s">
        <v>72</v>
      </c>
      <c r="AY207" s="148" t="s">
        <v>181</v>
      </c>
    </row>
    <row r="208" spans="2:65" s="13" customFormat="1">
      <c r="B208" s="154"/>
      <c r="D208" s="147" t="s">
        <v>191</v>
      </c>
      <c r="E208" s="155" t="s">
        <v>1</v>
      </c>
      <c r="F208" s="156" t="s">
        <v>193</v>
      </c>
      <c r="H208" s="157">
        <v>6.8</v>
      </c>
      <c r="I208" s="158"/>
      <c r="L208" s="154"/>
      <c r="M208" s="159"/>
      <c r="T208" s="160"/>
      <c r="AT208" s="155" t="s">
        <v>191</v>
      </c>
      <c r="AU208" s="155" t="s">
        <v>82</v>
      </c>
      <c r="AV208" s="13" t="s">
        <v>189</v>
      </c>
      <c r="AW208" s="13" t="s">
        <v>29</v>
      </c>
      <c r="AX208" s="13" t="s">
        <v>80</v>
      </c>
      <c r="AY208" s="155" t="s">
        <v>181</v>
      </c>
    </row>
    <row r="209" spans="2:65" s="1" customFormat="1" ht="24.2" customHeight="1">
      <c r="B209" s="132"/>
      <c r="C209" s="133" t="s">
        <v>353</v>
      </c>
      <c r="D209" s="133" t="s">
        <v>184</v>
      </c>
      <c r="E209" s="134" t="s">
        <v>375</v>
      </c>
      <c r="F209" s="135" t="s">
        <v>376</v>
      </c>
      <c r="G209" s="136" t="s">
        <v>236</v>
      </c>
      <c r="H209" s="137">
        <v>0.70899999999999996</v>
      </c>
      <c r="I209" s="138"/>
      <c r="J209" s="139">
        <f>ROUND(I209*H209,2)</f>
        <v>0</v>
      </c>
      <c r="K209" s="135" t="s">
        <v>188</v>
      </c>
      <c r="L209" s="32"/>
      <c r="M209" s="140" t="s">
        <v>1</v>
      </c>
      <c r="N209" s="141" t="s">
        <v>37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127</v>
      </c>
      <c r="AT209" s="144" t="s">
        <v>184</v>
      </c>
      <c r="AU209" s="144" t="s">
        <v>82</v>
      </c>
      <c r="AY209" s="17" t="s">
        <v>181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80</v>
      </c>
      <c r="BK209" s="145">
        <f>ROUND(I209*H209,2)</f>
        <v>0</v>
      </c>
      <c r="BL209" s="17" t="s">
        <v>127</v>
      </c>
      <c r="BM209" s="144" t="s">
        <v>682</v>
      </c>
    </row>
    <row r="210" spans="2:65" s="1" customFormat="1" ht="24.2" customHeight="1">
      <c r="B210" s="132"/>
      <c r="C210" s="133" t="s">
        <v>358</v>
      </c>
      <c r="D210" s="133" t="s">
        <v>184</v>
      </c>
      <c r="E210" s="134" t="s">
        <v>379</v>
      </c>
      <c r="F210" s="135" t="s">
        <v>380</v>
      </c>
      <c r="G210" s="136" t="s">
        <v>236</v>
      </c>
      <c r="H210" s="137">
        <v>0.70899999999999996</v>
      </c>
      <c r="I210" s="138"/>
      <c r="J210" s="139">
        <f>ROUND(I210*H210,2)</f>
        <v>0</v>
      </c>
      <c r="K210" s="135" t="s">
        <v>188</v>
      </c>
      <c r="L210" s="32"/>
      <c r="M210" s="140" t="s">
        <v>1</v>
      </c>
      <c r="N210" s="141" t="s">
        <v>37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127</v>
      </c>
      <c r="AT210" s="144" t="s">
        <v>184</v>
      </c>
      <c r="AU210" s="144" t="s">
        <v>82</v>
      </c>
      <c r="AY210" s="17" t="s">
        <v>181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80</v>
      </c>
      <c r="BK210" s="145">
        <f>ROUND(I210*H210,2)</f>
        <v>0</v>
      </c>
      <c r="BL210" s="17" t="s">
        <v>127</v>
      </c>
      <c r="BM210" s="144" t="s">
        <v>683</v>
      </c>
    </row>
    <row r="211" spans="2:65" s="11" customFormat="1" ht="22.9" customHeight="1">
      <c r="B211" s="120"/>
      <c r="D211" s="121" t="s">
        <v>71</v>
      </c>
      <c r="E211" s="130" t="s">
        <v>382</v>
      </c>
      <c r="F211" s="130" t="s">
        <v>383</v>
      </c>
      <c r="I211" s="123"/>
      <c r="J211" s="131">
        <f>BK211</f>
        <v>0</v>
      </c>
      <c r="L211" s="120"/>
      <c r="M211" s="125"/>
      <c r="P211" s="126">
        <f>SUM(P212:P216)</f>
        <v>0</v>
      </c>
      <c r="R211" s="126">
        <f>SUM(R212:R216)</f>
        <v>4.3159999999999997E-2</v>
      </c>
      <c r="T211" s="127">
        <f>SUM(T212:T216)</f>
        <v>1.1679999999999999E-2</v>
      </c>
      <c r="AR211" s="121" t="s">
        <v>82</v>
      </c>
      <c r="AT211" s="128" t="s">
        <v>71</v>
      </c>
      <c r="AU211" s="128" t="s">
        <v>80</v>
      </c>
      <c r="AY211" s="121" t="s">
        <v>181</v>
      </c>
      <c r="BK211" s="129">
        <f>SUM(BK212:BK216)</f>
        <v>0</v>
      </c>
    </row>
    <row r="212" spans="2:65" s="1" customFormat="1" ht="37.9" customHeight="1">
      <c r="B212" s="132"/>
      <c r="C212" s="133" t="s">
        <v>362</v>
      </c>
      <c r="D212" s="133" t="s">
        <v>184</v>
      </c>
      <c r="E212" s="134" t="s">
        <v>385</v>
      </c>
      <c r="F212" s="135" t="s">
        <v>386</v>
      </c>
      <c r="G212" s="136" t="s">
        <v>187</v>
      </c>
      <c r="H212" s="137">
        <v>2</v>
      </c>
      <c r="I212" s="138"/>
      <c r="J212" s="139">
        <f>ROUND(I212*H212,2)</f>
        <v>0</v>
      </c>
      <c r="K212" s="135" t="s">
        <v>188</v>
      </c>
      <c r="L212" s="32"/>
      <c r="M212" s="140" t="s">
        <v>1</v>
      </c>
      <c r="N212" s="141" t="s">
        <v>37</v>
      </c>
      <c r="P212" s="142">
        <f>O212*H212</f>
        <v>0</v>
      </c>
      <c r="Q212" s="142">
        <v>0</v>
      </c>
      <c r="R212" s="142">
        <f>Q212*H212</f>
        <v>0</v>
      </c>
      <c r="S212" s="142">
        <v>5.8399999999999997E-3</v>
      </c>
      <c r="T212" s="143">
        <f>S212*H212</f>
        <v>1.1679999999999999E-2</v>
      </c>
      <c r="AR212" s="144" t="s">
        <v>127</v>
      </c>
      <c r="AT212" s="144" t="s">
        <v>184</v>
      </c>
      <c r="AU212" s="144" t="s">
        <v>82</v>
      </c>
      <c r="AY212" s="17" t="s">
        <v>181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80</v>
      </c>
      <c r="BK212" s="145">
        <f>ROUND(I212*H212,2)</f>
        <v>0</v>
      </c>
      <c r="BL212" s="17" t="s">
        <v>127</v>
      </c>
      <c r="BM212" s="144" t="s">
        <v>684</v>
      </c>
    </row>
    <row r="213" spans="2:65" s="1" customFormat="1" ht="33" customHeight="1">
      <c r="B213" s="132"/>
      <c r="C213" s="133" t="s">
        <v>368</v>
      </c>
      <c r="D213" s="133" t="s">
        <v>184</v>
      </c>
      <c r="E213" s="134" t="s">
        <v>389</v>
      </c>
      <c r="F213" s="135" t="s">
        <v>390</v>
      </c>
      <c r="G213" s="136" t="s">
        <v>187</v>
      </c>
      <c r="H213" s="137">
        <v>4</v>
      </c>
      <c r="I213" s="138"/>
      <c r="J213" s="139">
        <f>ROUND(I213*H213,2)</f>
        <v>0</v>
      </c>
      <c r="K213" s="135" t="s">
        <v>188</v>
      </c>
      <c r="L213" s="32"/>
      <c r="M213" s="140" t="s">
        <v>1</v>
      </c>
      <c r="N213" s="141" t="s">
        <v>37</v>
      </c>
      <c r="P213" s="142">
        <f>O213*H213</f>
        <v>0</v>
      </c>
      <c r="Q213" s="142">
        <v>1.0789999999999999E-2</v>
      </c>
      <c r="R213" s="142">
        <f>Q213*H213</f>
        <v>4.3159999999999997E-2</v>
      </c>
      <c r="S213" s="142">
        <v>0</v>
      </c>
      <c r="T213" s="143">
        <f>S213*H213</f>
        <v>0</v>
      </c>
      <c r="AR213" s="144" t="s">
        <v>127</v>
      </c>
      <c r="AT213" s="144" t="s">
        <v>184</v>
      </c>
      <c r="AU213" s="144" t="s">
        <v>82</v>
      </c>
      <c r="AY213" s="17" t="s">
        <v>181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127</v>
      </c>
      <c r="BM213" s="144" t="s">
        <v>685</v>
      </c>
    </row>
    <row r="214" spans="2:65" s="12" customFormat="1">
      <c r="B214" s="146"/>
      <c r="D214" s="147" t="s">
        <v>191</v>
      </c>
      <c r="E214" s="148" t="s">
        <v>1</v>
      </c>
      <c r="F214" s="149" t="s">
        <v>686</v>
      </c>
      <c r="H214" s="150">
        <v>4</v>
      </c>
      <c r="I214" s="151"/>
      <c r="L214" s="146"/>
      <c r="M214" s="152"/>
      <c r="T214" s="153"/>
      <c r="AT214" s="148" t="s">
        <v>191</v>
      </c>
      <c r="AU214" s="148" t="s">
        <v>82</v>
      </c>
      <c r="AV214" s="12" t="s">
        <v>82</v>
      </c>
      <c r="AW214" s="12" t="s">
        <v>29</v>
      </c>
      <c r="AX214" s="12" t="s">
        <v>80</v>
      </c>
      <c r="AY214" s="148" t="s">
        <v>181</v>
      </c>
    </row>
    <row r="215" spans="2:65" s="1" customFormat="1" ht="24.2" customHeight="1">
      <c r="B215" s="132"/>
      <c r="C215" s="133" t="s">
        <v>374</v>
      </c>
      <c r="D215" s="133" t="s">
        <v>184</v>
      </c>
      <c r="E215" s="134" t="s">
        <v>393</v>
      </c>
      <c r="F215" s="135" t="s">
        <v>394</v>
      </c>
      <c r="G215" s="136" t="s">
        <v>236</v>
      </c>
      <c r="H215" s="137">
        <v>4.2999999999999997E-2</v>
      </c>
      <c r="I215" s="138"/>
      <c r="J215" s="139">
        <f>ROUND(I215*H215,2)</f>
        <v>0</v>
      </c>
      <c r="K215" s="135" t="s">
        <v>188</v>
      </c>
      <c r="L215" s="32"/>
      <c r="M215" s="140" t="s">
        <v>1</v>
      </c>
      <c r="N215" s="141" t="s">
        <v>37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127</v>
      </c>
      <c r="AT215" s="144" t="s">
        <v>184</v>
      </c>
      <c r="AU215" s="144" t="s">
        <v>82</v>
      </c>
      <c r="AY215" s="17" t="s">
        <v>181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80</v>
      </c>
      <c r="BK215" s="145">
        <f>ROUND(I215*H215,2)</f>
        <v>0</v>
      </c>
      <c r="BL215" s="17" t="s">
        <v>127</v>
      </c>
      <c r="BM215" s="144" t="s">
        <v>687</v>
      </c>
    </row>
    <row r="216" spans="2:65" s="1" customFormat="1" ht="24.2" customHeight="1">
      <c r="B216" s="132"/>
      <c r="C216" s="133" t="s">
        <v>378</v>
      </c>
      <c r="D216" s="133" t="s">
        <v>184</v>
      </c>
      <c r="E216" s="134" t="s">
        <v>397</v>
      </c>
      <c r="F216" s="135" t="s">
        <v>398</v>
      </c>
      <c r="G216" s="136" t="s">
        <v>236</v>
      </c>
      <c r="H216" s="137">
        <v>4.2999999999999997E-2</v>
      </c>
      <c r="I216" s="138"/>
      <c r="J216" s="139">
        <f>ROUND(I216*H216,2)</f>
        <v>0</v>
      </c>
      <c r="K216" s="135" t="s">
        <v>188</v>
      </c>
      <c r="L216" s="32"/>
      <c r="M216" s="140" t="s">
        <v>1</v>
      </c>
      <c r="N216" s="141" t="s">
        <v>37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127</v>
      </c>
      <c r="AT216" s="144" t="s">
        <v>184</v>
      </c>
      <c r="AU216" s="144" t="s">
        <v>82</v>
      </c>
      <c r="AY216" s="17" t="s">
        <v>181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80</v>
      </c>
      <c r="BK216" s="145">
        <f>ROUND(I216*H216,2)</f>
        <v>0</v>
      </c>
      <c r="BL216" s="17" t="s">
        <v>127</v>
      </c>
      <c r="BM216" s="144" t="s">
        <v>688</v>
      </c>
    </row>
    <row r="217" spans="2:65" s="11" customFormat="1" ht="22.9" customHeight="1">
      <c r="B217" s="120"/>
      <c r="D217" s="121" t="s">
        <v>71</v>
      </c>
      <c r="E217" s="130" t="s">
        <v>400</v>
      </c>
      <c r="F217" s="130" t="s">
        <v>401</v>
      </c>
      <c r="I217" s="123"/>
      <c r="J217" s="131">
        <f>BK217</f>
        <v>0</v>
      </c>
      <c r="L217" s="120"/>
      <c r="M217" s="125"/>
      <c r="P217" s="126">
        <f>SUM(P218:P221)</f>
        <v>0</v>
      </c>
      <c r="R217" s="126">
        <f>SUM(R218:R221)</f>
        <v>4.7905999999999999E-3</v>
      </c>
      <c r="T217" s="127">
        <f>SUM(T218:T221)</f>
        <v>0</v>
      </c>
      <c r="AR217" s="121" t="s">
        <v>82</v>
      </c>
      <c r="AT217" s="128" t="s">
        <v>71</v>
      </c>
      <c r="AU217" s="128" t="s">
        <v>80</v>
      </c>
      <c r="AY217" s="121" t="s">
        <v>181</v>
      </c>
      <c r="BK217" s="129">
        <f>SUM(BK218:BK221)</f>
        <v>0</v>
      </c>
    </row>
    <row r="218" spans="2:65" s="1" customFormat="1" ht="33" customHeight="1">
      <c r="B218" s="132"/>
      <c r="C218" s="133" t="s">
        <v>384</v>
      </c>
      <c r="D218" s="133" t="s">
        <v>184</v>
      </c>
      <c r="E218" s="134" t="s">
        <v>407</v>
      </c>
      <c r="F218" s="135" t="s">
        <v>408</v>
      </c>
      <c r="G218" s="136" t="s">
        <v>187</v>
      </c>
      <c r="H218" s="137">
        <v>24.5</v>
      </c>
      <c r="I218" s="138"/>
      <c r="J218" s="139">
        <f>ROUND(I218*H218,2)</f>
        <v>0</v>
      </c>
      <c r="K218" s="135" t="s">
        <v>188</v>
      </c>
      <c r="L218" s="32"/>
      <c r="M218" s="140" t="s">
        <v>1</v>
      </c>
      <c r="N218" s="141" t="s">
        <v>37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127</v>
      </c>
      <c r="AT218" s="144" t="s">
        <v>184</v>
      </c>
      <c r="AU218" s="144" t="s">
        <v>82</v>
      </c>
      <c r="AY218" s="17" t="s">
        <v>181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80</v>
      </c>
      <c r="BK218" s="145">
        <f>ROUND(I218*H218,2)</f>
        <v>0</v>
      </c>
      <c r="BL218" s="17" t="s">
        <v>127</v>
      </c>
      <c r="BM218" s="144" t="s">
        <v>1071</v>
      </c>
    </row>
    <row r="219" spans="2:65" s="1" customFormat="1" ht="24.2" customHeight="1">
      <c r="B219" s="132"/>
      <c r="C219" s="170" t="s">
        <v>388</v>
      </c>
      <c r="D219" s="170" t="s">
        <v>272</v>
      </c>
      <c r="E219" s="171" t="s">
        <v>411</v>
      </c>
      <c r="F219" s="172" t="s">
        <v>412</v>
      </c>
      <c r="G219" s="173" t="s">
        <v>187</v>
      </c>
      <c r="H219" s="174">
        <v>28.18</v>
      </c>
      <c r="I219" s="175"/>
      <c r="J219" s="176">
        <f>ROUND(I219*H219,2)</f>
        <v>0</v>
      </c>
      <c r="K219" s="172" t="s">
        <v>188</v>
      </c>
      <c r="L219" s="177"/>
      <c r="M219" s="178" t="s">
        <v>1</v>
      </c>
      <c r="N219" s="179" t="s">
        <v>37</v>
      </c>
      <c r="P219" s="142">
        <f>O219*H219</f>
        <v>0</v>
      </c>
      <c r="Q219" s="142">
        <v>1.7000000000000001E-4</v>
      </c>
      <c r="R219" s="142">
        <f>Q219*H219</f>
        <v>4.7905999999999999E-3</v>
      </c>
      <c r="S219" s="142">
        <v>0</v>
      </c>
      <c r="T219" s="143">
        <f>S219*H219</f>
        <v>0</v>
      </c>
      <c r="AR219" s="144" t="s">
        <v>275</v>
      </c>
      <c r="AT219" s="144" t="s">
        <v>272</v>
      </c>
      <c r="AU219" s="144" t="s">
        <v>82</v>
      </c>
      <c r="AY219" s="17" t="s">
        <v>181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80</v>
      </c>
      <c r="BK219" s="145">
        <f>ROUND(I219*H219,2)</f>
        <v>0</v>
      </c>
      <c r="BL219" s="17" t="s">
        <v>127</v>
      </c>
      <c r="BM219" s="144" t="s">
        <v>1072</v>
      </c>
    </row>
    <row r="220" spans="2:65" s="1" customFormat="1" ht="24.2" customHeight="1">
      <c r="B220" s="132"/>
      <c r="C220" s="133" t="s">
        <v>392</v>
      </c>
      <c r="D220" s="133" t="s">
        <v>184</v>
      </c>
      <c r="E220" s="134" t="s">
        <v>415</v>
      </c>
      <c r="F220" s="135" t="s">
        <v>416</v>
      </c>
      <c r="G220" s="136" t="s">
        <v>236</v>
      </c>
      <c r="H220" s="137">
        <v>5.0000000000000001E-3</v>
      </c>
      <c r="I220" s="138"/>
      <c r="J220" s="139">
        <f>ROUND(I220*H220,2)</f>
        <v>0</v>
      </c>
      <c r="K220" s="135" t="s">
        <v>188</v>
      </c>
      <c r="L220" s="32"/>
      <c r="M220" s="140" t="s">
        <v>1</v>
      </c>
      <c r="N220" s="141" t="s">
        <v>37</v>
      </c>
      <c r="P220" s="142">
        <f>O220*H220</f>
        <v>0</v>
      </c>
      <c r="Q220" s="142">
        <v>0</v>
      </c>
      <c r="R220" s="142">
        <f>Q220*H220</f>
        <v>0</v>
      </c>
      <c r="S220" s="142">
        <v>0</v>
      </c>
      <c r="T220" s="143">
        <f>S220*H220</f>
        <v>0</v>
      </c>
      <c r="AR220" s="144" t="s">
        <v>127</v>
      </c>
      <c r="AT220" s="144" t="s">
        <v>184</v>
      </c>
      <c r="AU220" s="144" t="s">
        <v>82</v>
      </c>
      <c r="AY220" s="17" t="s">
        <v>181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80</v>
      </c>
      <c r="BK220" s="145">
        <f>ROUND(I220*H220,2)</f>
        <v>0</v>
      </c>
      <c r="BL220" s="17" t="s">
        <v>127</v>
      </c>
      <c r="BM220" s="144" t="s">
        <v>1073</v>
      </c>
    </row>
    <row r="221" spans="2:65" s="1" customFormat="1" ht="24.2" customHeight="1">
      <c r="B221" s="132"/>
      <c r="C221" s="133" t="s">
        <v>396</v>
      </c>
      <c r="D221" s="133" t="s">
        <v>184</v>
      </c>
      <c r="E221" s="134" t="s">
        <v>419</v>
      </c>
      <c r="F221" s="135" t="s">
        <v>420</v>
      </c>
      <c r="G221" s="136" t="s">
        <v>236</v>
      </c>
      <c r="H221" s="137">
        <v>5.0000000000000001E-3</v>
      </c>
      <c r="I221" s="138"/>
      <c r="J221" s="139">
        <f>ROUND(I221*H221,2)</f>
        <v>0</v>
      </c>
      <c r="K221" s="135" t="s">
        <v>188</v>
      </c>
      <c r="L221" s="32"/>
      <c r="M221" s="140" t="s">
        <v>1</v>
      </c>
      <c r="N221" s="141" t="s">
        <v>37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127</v>
      </c>
      <c r="AT221" s="144" t="s">
        <v>184</v>
      </c>
      <c r="AU221" s="144" t="s">
        <v>82</v>
      </c>
      <c r="AY221" s="17" t="s">
        <v>181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80</v>
      </c>
      <c r="BK221" s="145">
        <f>ROUND(I221*H221,2)</f>
        <v>0</v>
      </c>
      <c r="BL221" s="17" t="s">
        <v>127</v>
      </c>
      <c r="BM221" s="144" t="s">
        <v>1074</v>
      </c>
    </row>
    <row r="222" spans="2:65" s="11" customFormat="1" ht="22.9" customHeight="1">
      <c r="B222" s="120"/>
      <c r="D222" s="121" t="s">
        <v>71</v>
      </c>
      <c r="E222" s="130" t="s">
        <v>422</v>
      </c>
      <c r="F222" s="130" t="s">
        <v>423</v>
      </c>
      <c r="I222" s="123"/>
      <c r="J222" s="131">
        <f>BK222</f>
        <v>0</v>
      </c>
      <c r="L222" s="120"/>
      <c r="M222" s="125"/>
      <c r="P222" s="126">
        <f>SUM(P223:P230)</f>
        <v>0</v>
      </c>
      <c r="R222" s="126">
        <f>SUM(R223:R230)</f>
        <v>0</v>
      </c>
      <c r="T222" s="127">
        <f>SUM(T223:T230)</f>
        <v>0.273032</v>
      </c>
      <c r="AR222" s="121" t="s">
        <v>82</v>
      </c>
      <c r="AT222" s="128" t="s">
        <v>71</v>
      </c>
      <c r="AU222" s="128" t="s">
        <v>80</v>
      </c>
      <c r="AY222" s="121" t="s">
        <v>181</v>
      </c>
      <c r="BK222" s="129">
        <f>SUM(BK223:BK230)</f>
        <v>0</v>
      </c>
    </row>
    <row r="223" spans="2:65" s="1" customFormat="1" ht="21.75" customHeight="1">
      <c r="B223" s="132"/>
      <c r="C223" s="133" t="s">
        <v>402</v>
      </c>
      <c r="D223" s="133" t="s">
        <v>184</v>
      </c>
      <c r="E223" s="134" t="s">
        <v>693</v>
      </c>
      <c r="F223" s="135" t="s">
        <v>694</v>
      </c>
      <c r="G223" s="136" t="s">
        <v>187</v>
      </c>
      <c r="H223" s="137">
        <v>3.4</v>
      </c>
      <c r="I223" s="138"/>
      <c r="J223" s="139">
        <f>ROUND(I223*H223,2)</f>
        <v>0</v>
      </c>
      <c r="K223" s="135" t="s">
        <v>188</v>
      </c>
      <c r="L223" s="32"/>
      <c r="M223" s="140" t="s">
        <v>1</v>
      </c>
      <c r="N223" s="141" t="s">
        <v>37</v>
      </c>
      <c r="P223" s="142">
        <f>O223*H223</f>
        <v>0</v>
      </c>
      <c r="Q223" s="142">
        <v>0</v>
      </c>
      <c r="R223" s="142">
        <f>Q223*H223</f>
        <v>0</v>
      </c>
      <c r="S223" s="142">
        <v>1.098E-2</v>
      </c>
      <c r="T223" s="143">
        <f>S223*H223</f>
        <v>3.7331999999999997E-2</v>
      </c>
      <c r="AR223" s="144" t="s">
        <v>127</v>
      </c>
      <c r="AT223" s="144" t="s">
        <v>184</v>
      </c>
      <c r="AU223" s="144" t="s">
        <v>82</v>
      </c>
      <c r="AY223" s="17" t="s">
        <v>181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80</v>
      </c>
      <c r="BK223" s="145">
        <f>ROUND(I223*H223,2)</f>
        <v>0</v>
      </c>
      <c r="BL223" s="17" t="s">
        <v>127</v>
      </c>
      <c r="BM223" s="144" t="s">
        <v>695</v>
      </c>
    </row>
    <row r="224" spans="2:65" s="14" customFormat="1">
      <c r="B224" s="164"/>
      <c r="D224" s="147" t="s">
        <v>191</v>
      </c>
      <c r="E224" s="165" t="s">
        <v>1</v>
      </c>
      <c r="F224" s="166" t="s">
        <v>680</v>
      </c>
      <c r="H224" s="165" t="s">
        <v>1</v>
      </c>
      <c r="I224" s="167"/>
      <c r="L224" s="164"/>
      <c r="M224" s="168"/>
      <c r="T224" s="169"/>
      <c r="AT224" s="165" t="s">
        <v>191</v>
      </c>
      <c r="AU224" s="165" t="s">
        <v>82</v>
      </c>
      <c r="AV224" s="14" t="s">
        <v>80</v>
      </c>
      <c r="AW224" s="14" t="s">
        <v>29</v>
      </c>
      <c r="AX224" s="14" t="s">
        <v>72</v>
      </c>
      <c r="AY224" s="165" t="s">
        <v>181</v>
      </c>
    </row>
    <row r="225" spans="2:65" s="12" customFormat="1">
      <c r="B225" s="146"/>
      <c r="D225" s="147" t="s">
        <v>191</v>
      </c>
      <c r="E225" s="148" t="s">
        <v>1</v>
      </c>
      <c r="F225" s="149" t="s">
        <v>696</v>
      </c>
      <c r="H225" s="150">
        <v>3.4</v>
      </c>
      <c r="I225" s="151"/>
      <c r="L225" s="146"/>
      <c r="M225" s="152"/>
      <c r="T225" s="153"/>
      <c r="AT225" s="148" t="s">
        <v>191</v>
      </c>
      <c r="AU225" s="148" t="s">
        <v>82</v>
      </c>
      <c r="AV225" s="12" t="s">
        <v>82</v>
      </c>
      <c r="AW225" s="12" t="s">
        <v>29</v>
      </c>
      <c r="AX225" s="12" t="s">
        <v>72</v>
      </c>
      <c r="AY225" s="148" t="s">
        <v>181</v>
      </c>
    </row>
    <row r="226" spans="2:65" s="13" customFormat="1">
      <c r="B226" s="154"/>
      <c r="D226" s="147" t="s">
        <v>191</v>
      </c>
      <c r="E226" s="155" t="s">
        <v>1</v>
      </c>
      <c r="F226" s="156" t="s">
        <v>193</v>
      </c>
      <c r="H226" s="157">
        <v>3.4</v>
      </c>
      <c r="I226" s="158"/>
      <c r="L226" s="154"/>
      <c r="M226" s="159"/>
      <c r="T226" s="160"/>
      <c r="AT226" s="155" t="s">
        <v>191</v>
      </c>
      <c r="AU226" s="155" t="s">
        <v>82</v>
      </c>
      <c r="AV226" s="13" t="s">
        <v>189</v>
      </c>
      <c r="AW226" s="13" t="s">
        <v>29</v>
      </c>
      <c r="AX226" s="13" t="s">
        <v>80</v>
      </c>
      <c r="AY226" s="155" t="s">
        <v>181</v>
      </c>
    </row>
    <row r="227" spans="2:65" s="1" customFormat="1" ht="24.2" customHeight="1">
      <c r="B227" s="132"/>
      <c r="C227" s="133" t="s">
        <v>406</v>
      </c>
      <c r="D227" s="133" t="s">
        <v>184</v>
      </c>
      <c r="E227" s="134" t="s">
        <v>697</v>
      </c>
      <c r="F227" s="135" t="s">
        <v>698</v>
      </c>
      <c r="G227" s="136" t="s">
        <v>187</v>
      </c>
      <c r="H227" s="137">
        <v>3.4</v>
      </c>
      <c r="I227" s="138"/>
      <c r="J227" s="139">
        <f>ROUND(I227*H227,2)</f>
        <v>0</v>
      </c>
      <c r="K227" s="135" t="s">
        <v>188</v>
      </c>
      <c r="L227" s="32"/>
      <c r="M227" s="140" t="s">
        <v>1</v>
      </c>
      <c r="N227" s="141" t="s">
        <v>37</v>
      </c>
      <c r="P227" s="142">
        <f>O227*H227</f>
        <v>0</v>
      </c>
      <c r="Q227" s="142">
        <v>0</v>
      </c>
      <c r="R227" s="142">
        <f>Q227*H227</f>
        <v>0</v>
      </c>
      <c r="S227" s="142">
        <v>8.0000000000000002E-3</v>
      </c>
      <c r="T227" s="143">
        <f>S227*H227</f>
        <v>2.7199999999999998E-2</v>
      </c>
      <c r="AR227" s="144" t="s">
        <v>127</v>
      </c>
      <c r="AT227" s="144" t="s">
        <v>184</v>
      </c>
      <c r="AU227" s="144" t="s">
        <v>82</v>
      </c>
      <c r="AY227" s="17" t="s">
        <v>181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80</v>
      </c>
      <c r="BK227" s="145">
        <f>ROUND(I227*H227,2)</f>
        <v>0</v>
      </c>
      <c r="BL227" s="17" t="s">
        <v>127</v>
      </c>
      <c r="BM227" s="144" t="s">
        <v>699</v>
      </c>
    </row>
    <row r="228" spans="2:65" s="1" customFormat="1" ht="24.2" customHeight="1">
      <c r="B228" s="132"/>
      <c r="C228" s="133" t="s">
        <v>410</v>
      </c>
      <c r="D228" s="133" t="s">
        <v>184</v>
      </c>
      <c r="E228" s="134" t="s">
        <v>700</v>
      </c>
      <c r="F228" s="135" t="s">
        <v>701</v>
      </c>
      <c r="G228" s="136" t="s">
        <v>356</v>
      </c>
      <c r="H228" s="137">
        <v>2</v>
      </c>
      <c r="I228" s="138"/>
      <c r="J228" s="139">
        <f>ROUND(I228*H228,2)</f>
        <v>0</v>
      </c>
      <c r="K228" s="135" t="s">
        <v>188</v>
      </c>
      <c r="L228" s="32"/>
      <c r="M228" s="140" t="s">
        <v>1</v>
      </c>
      <c r="N228" s="141" t="s">
        <v>37</v>
      </c>
      <c r="P228" s="142">
        <f>O228*H228</f>
        <v>0</v>
      </c>
      <c r="Q228" s="142">
        <v>0</v>
      </c>
      <c r="R228" s="142">
        <f>Q228*H228</f>
        <v>0</v>
      </c>
      <c r="S228" s="142">
        <v>4.1700000000000001E-2</v>
      </c>
      <c r="T228" s="143">
        <f>S228*H228</f>
        <v>8.3400000000000002E-2</v>
      </c>
      <c r="AR228" s="144" t="s">
        <v>127</v>
      </c>
      <c r="AT228" s="144" t="s">
        <v>184</v>
      </c>
      <c r="AU228" s="144" t="s">
        <v>82</v>
      </c>
      <c r="AY228" s="17" t="s">
        <v>181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80</v>
      </c>
      <c r="BK228" s="145">
        <f>ROUND(I228*H228,2)</f>
        <v>0</v>
      </c>
      <c r="BL228" s="17" t="s">
        <v>127</v>
      </c>
      <c r="BM228" s="144" t="s">
        <v>702</v>
      </c>
    </row>
    <row r="229" spans="2:65" s="1" customFormat="1" ht="37.9" customHeight="1">
      <c r="B229" s="132"/>
      <c r="C229" s="133" t="s">
        <v>414</v>
      </c>
      <c r="D229" s="133" t="s">
        <v>184</v>
      </c>
      <c r="E229" s="134" t="s">
        <v>703</v>
      </c>
      <c r="F229" s="135" t="s">
        <v>704</v>
      </c>
      <c r="G229" s="136" t="s">
        <v>356</v>
      </c>
      <c r="H229" s="137">
        <v>2</v>
      </c>
      <c r="I229" s="138"/>
      <c r="J229" s="139">
        <f>ROUND(I229*H229,2)</f>
        <v>0</v>
      </c>
      <c r="K229" s="135" t="s">
        <v>1</v>
      </c>
      <c r="L229" s="32"/>
      <c r="M229" s="140" t="s">
        <v>1</v>
      </c>
      <c r="N229" s="141" t="s">
        <v>37</v>
      </c>
      <c r="P229" s="142">
        <f>O229*H229</f>
        <v>0</v>
      </c>
      <c r="Q229" s="142">
        <v>0</v>
      </c>
      <c r="R229" s="142">
        <f>Q229*H229</f>
        <v>0</v>
      </c>
      <c r="S229" s="142">
        <v>4.1700000000000001E-2</v>
      </c>
      <c r="T229" s="143">
        <f>S229*H229</f>
        <v>8.3400000000000002E-2</v>
      </c>
      <c r="AR229" s="144" t="s">
        <v>127</v>
      </c>
      <c r="AT229" s="144" t="s">
        <v>184</v>
      </c>
      <c r="AU229" s="144" t="s">
        <v>82</v>
      </c>
      <c r="AY229" s="17" t="s">
        <v>181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80</v>
      </c>
      <c r="BK229" s="145">
        <f>ROUND(I229*H229,2)</f>
        <v>0</v>
      </c>
      <c r="BL229" s="17" t="s">
        <v>127</v>
      </c>
      <c r="BM229" s="144" t="s">
        <v>705</v>
      </c>
    </row>
    <row r="230" spans="2:65" s="1" customFormat="1" ht="33" customHeight="1">
      <c r="B230" s="132"/>
      <c r="C230" s="133" t="s">
        <v>418</v>
      </c>
      <c r="D230" s="133" t="s">
        <v>184</v>
      </c>
      <c r="E230" s="134" t="s">
        <v>441</v>
      </c>
      <c r="F230" s="135" t="s">
        <v>442</v>
      </c>
      <c r="G230" s="136" t="s">
        <v>356</v>
      </c>
      <c r="H230" s="137">
        <v>1</v>
      </c>
      <c r="I230" s="138"/>
      <c r="J230" s="139">
        <f>ROUND(I230*H230,2)</f>
        <v>0</v>
      </c>
      <c r="K230" s="135" t="s">
        <v>1</v>
      </c>
      <c r="L230" s="32"/>
      <c r="M230" s="140" t="s">
        <v>1</v>
      </c>
      <c r="N230" s="141" t="s">
        <v>37</v>
      </c>
      <c r="P230" s="142">
        <f>O230*H230</f>
        <v>0</v>
      </c>
      <c r="Q230" s="142">
        <v>0</v>
      </c>
      <c r="R230" s="142">
        <f>Q230*H230</f>
        <v>0</v>
      </c>
      <c r="S230" s="142">
        <v>4.1700000000000001E-2</v>
      </c>
      <c r="T230" s="143">
        <f>S230*H230</f>
        <v>4.1700000000000001E-2</v>
      </c>
      <c r="AR230" s="144" t="s">
        <v>127</v>
      </c>
      <c r="AT230" s="144" t="s">
        <v>184</v>
      </c>
      <c r="AU230" s="144" t="s">
        <v>82</v>
      </c>
      <c r="AY230" s="17" t="s">
        <v>181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80</v>
      </c>
      <c r="BK230" s="145">
        <f>ROUND(I230*H230,2)</f>
        <v>0</v>
      </c>
      <c r="BL230" s="17" t="s">
        <v>127</v>
      </c>
      <c r="BM230" s="144" t="s">
        <v>1075</v>
      </c>
    </row>
    <row r="231" spans="2:65" s="11" customFormat="1" ht="22.9" customHeight="1">
      <c r="B231" s="120"/>
      <c r="D231" s="121" t="s">
        <v>71</v>
      </c>
      <c r="E231" s="130" t="s">
        <v>496</v>
      </c>
      <c r="F231" s="130" t="s">
        <v>497</v>
      </c>
      <c r="I231" s="123"/>
      <c r="J231" s="131">
        <f>BK231</f>
        <v>0</v>
      </c>
      <c r="L231" s="120"/>
      <c r="M231" s="125"/>
      <c r="P231" s="126">
        <f>SUM(P232:P245)</f>
        <v>0</v>
      </c>
      <c r="R231" s="126">
        <f>SUM(R232:R245)</f>
        <v>7.1290919999999994E-2</v>
      </c>
      <c r="T231" s="127">
        <f>SUM(T232:T245)</f>
        <v>6.3059999999999991E-2</v>
      </c>
      <c r="AR231" s="121" t="s">
        <v>82</v>
      </c>
      <c r="AT231" s="128" t="s">
        <v>71</v>
      </c>
      <c r="AU231" s="128" t="s">
        <v>80</v>
      </c>
      <c r="AY231" s="121" t="s">
        <v>181</v>
      </c>
      <c r="BK231" s="129">
        <f>SUM(BK232:BK245)</f>
        <v>0</v>
      </c>
    </row>
    <row r="232" spans="2:65" s="1" customFormat="1" ht="16.5" customHeight="1">
      <c r="B232" s="132"/>
      <c r="C232" s="133" t="s">
        <v>424</v>
      </c>
      <c r="D232" s="133" t="s">
        <v>184</v>
      </c>
      <c r="E232" s="134" t="s">
        <v>499</v>
      </c>
      <c r="F232" s="135" t="s">
        <v>500</v>
      </c>
      <c r="G232" s="136" t="s">
        <v>187</v>
      </c>
      <c r="H232" s="137">
        <v>19.239999999999998</v>
      </c>
      <c r="I232" s="138"/>
      <c r="J232" s="139">
        <f>ROUND(I232*H232,2)</f>
        <v>0</v>
      </c>
      <c r="K232" s="135" t="s">
        <v>188</v>
      </c>
      <c r="L232" s="32"/>
      <c r="M232" s="140" t="s">
        <v>1</v>
      </c>
      <c r="N232" s="141" t="s">
        <v>37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127</v>
      </c>
      <c r="AT232" s="144" t="s">
        <v>184</v>
      </c>
      <c r="AU232" s="144" t="s">
        <v>82</v>
      </c>
      <c r="AY232" s="17" t="s">
        <v>181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80</v>
      </c>
      <c r="BK232" s="145">
        <f>ROUND(I232*H232,2)</f>
        <v>0</v>
      </c>
      <c r="BL232" s="17" t="s">
        <v>127</v>
      </c>
      <c r="BM232" s="144" t="s">
        <v>707</v>
      </c>
    </row>
    <row r="233" spans="2:65" s="12" customFormat="1">
      <c r="B233" s="146"/>
      <c r="D233" s="147" t="s">
        <v>191</v>
      </c>
      <c r="E233" s="148" t="s">
        <v>1</v>
      </c>
      <c r="F233" s="149" t="s">
        <v>1053</v>
      </c>
      <c r="H233" s="150">
        <v>19.239999999999998</v>
      </c>
      <c r="I233" s="151"/>
      <c r="L233" s="146"/>
      <c r="M233" s="152"/>
      <c r="T233" s="153"/>
      <c r="AT233" s="148" t="s">
        <v>191</v>
      </c>
      <c r="AU233" s="148" t="s">
        <v>82</v>
      </c>
      <c r="AV233" s="12" t="s">
        <v>82</v>
      </c>
      <c r="AW233" s="12" t="s">
        <v>29</v>
      </c>
      <c r="AX233" s="12" t="s">
        <v>72</v>
      </c>
      <c r="AY233" s="148" t="s">
        <v>181</v>
      </c>
    </row>
    <row r="234" spans="2:65" s="13" customFormat="1">
      <c r="B234" s="154"/>
      <c r="D234" s="147" t="s">
        <v>191</v>
      </c>
      <c r="E234" s="155" t="s">
        <v>1</v>
      </c>
      <c r="F234" s="156" t="s">
        <v>193</v>
      </c>
      <c r="H234" s="157">
        <v>19.239999999999998</v>
      </c>
      <c r="I234" s="158"/>
      <c r="L234" s="154"/>
      <c r="M234" s="159"/>
      <c r="T234" s="160"/>
      <c r="AT234" s="155" t="s">
        <v>191</v>
      </c>
      <c r="AU234" s="155" t="s">
        <v>82</v>
      </c>
      <c r="AV234" s="13" t="s">
        <v>189</v>
      </c>
      <c r="AW234" s="13" t="s">
        <v>29</v>
      </c>
      <c r="AX234" s="13" t="s">
        <v>80</v>
      </c>
      <c r="AY234" s="155" t="s">
        <v>181</v>
      </c>
    </row>
    <row r="235" spans="2:65" s="1" customFormat="1" ht="24.2" customHeight="1">
      <c r="B235" s="132"/>
      <c r="C235" s="133" t="s">
        <v>428</v>
      </c>
      <c r="D235" s="133" t="s">
        <v>184</v>
      </c>
      <c r="E235" s="134" t="s">
        <v>504</v>
      </c>
      <c r="F235" s="135" t="s">
        <v>505</v>
      </c>
      <c r="G235" s="136" t="s">
        <v>187</v>
      </c>
      <c r="H235" s="137">
        <v>19.239999999999998</v>
      </c>
      <c r="I235" s="138"/>
      <c r="J235" s="139">
        <f>ROUND(I235*H235,2)</f>
        <v>0</v>
      </c>
      <c r="K235" s="135" t="s">
        <v>188</v>
      </c>
      <c r="L235" s="32"/>
      <c r="M235" s="140" t="s">
        <v>1</v>
      </c>
      <c r="N235" s="141" t="s">
        <v>37</v>
      </c>
      <c r="P235" s="142">
        <f>O235*H235</f>
        <v>0</v>
      </c>
      <c r="Q235" s="142">
        <v>0</v>
      </c>
      <c r="R235" s="142">
        <f>Q235*H235</f>
        <v>0</v>
      </c>
      <c r="S235" s="142">
        <v>3.0000000000000001E-3</v>
      </c>
      <c r="T235" s="143">
        <f>S235*H235</f>
        <v>5.7719999999999994E-2</v>
      </c>
      <c r="AR235" s="144" t="s">
        <v>127</v>
      </c>
      <c r="AT235" s="144" t="s">
        <v>184</v>
      </c>
      <c r="AU235" s="144" t="s">
        <v>82</v>
      </c>
      <c r="AY235" s="17" t="s">
        <v>181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80</v>
      </c>
      <c r="BK235" s="145">
        <f>ROUND(I235*H235,2)</f>
        <v>0</v>
      </c>
      <c r="BL235" s="17" t="s">
        <v>127</v>
      </c>
      <c r="BM235" s="144" t="s">
        <v>708</v>
      </c>
    </row>
    <row r="236" spans="2:65" s="1" customFormat="1" ht="16.5" customHeight="1">
      <c r="B236" s="132"/>
      <c r="C236" s="133" t="s">
        <v>432</v>
      </c>
      <c r="D236" s="133" t="s">
        <v>184</v>
      </c>
      <c r="E236" s="134" t="s">
        <v>509</v>
      </c>
      <c r="F236" s="135" t="s">
        <v>510</v>
      </c>
      <c r="G236" s="136" t="s">
        <v>187</v>
      </c>
      <c r="H236" s="137">
        <v>19.239999999999998</v>
      </c>
      <c r="I236" s="138"/>
      <c r="J236" s="139">
        <f>ROUND(I236*H236,2)</f>
        <v>0</v>
      </c>
      <c r="K236" s="135" t="s">
        <v>188</v>
      </c>
      <c r="L236" s="32"/>
      <c r="M236" s="140" t="s">
        <v>1</v>
      </c>
      <c r="N236" s="141" t="s">
        <v>37</v>
      </c>
      <c r="P236" s="142">
        <f>O236*H236</f>
        <v>0</v>
      </c>
      <c r="Q236" s="142">
        <v>2.9999999999999997E-4</v>
      </c>
      <c r="R236" s="142">
        <f>Q236*H236</f>
        <v>5.7719999999999994E-3</v>
      </c>
      <c r="S236" s="142">
        <v>0</v>
      </c>
      <c r="T236" s="143">
        <f>S236*H236</f>
        <v>0</v>
      </c>
      <c r="AR236" s="144" t="s">
        <v>127</v>
      </c>
      <c r="AT236" s="144" t="s">
        <v>184</v>
      </c>
      <c r="AU236" s="144" t="s">
        <v>82</v>
      </c>
      <c r="AY236" s="17" t="s">
        <v>181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80</v>
      </c>
      <c r="BK236" s="145">
        <f>ROUND(I236*H236,2)</f>
        <v>0</v>
      </c>
      <c r="BL236" s="17" t="s">
        <v>127</v>
      </c>
      <c r="BM236" s="144" t="s">
        <v>709</v>
      </c>
    </row>
    <row r="237" spans="2:65" s="1" customFormat="1" ht="16.5" customHeight="1">
      <c r="B237" s="132"/>
      <c r="C237" s="170" t="s">
        <v>436</v>
      </c>
      <c r="D237" s="170" t="s">
        <v>272</v>
      </c>
      <c r="E237" s="171" t="s">
        <v>513</v>
      </c>
      <c r="F237" s="172" t="s">
        <v>514</v>
      </c>
      <c r="G237" s="173" t="s">
        <v>187</v>
      </c>
      <c r="H237" s="174">
        <v>21.164000000000001</v>
      </c>
      <c r="I237" s="175"/>
      <c r="J237" s="176">
        <f>ROUND(I237*H237,2)</f>
        <v>0</v>
      </c>
      <c r="K237" s="172" t="s">
        <v>188</v>
      </c>
      <c r="L237" s="177"/>
      <c r="M237" s="178" t="s">
        <v>1</v>
      </c>
      <c r="N237" s="179" t="s">
        <v>37</v>
      </c>
      <c r="P237" s="142">
        <f>O237*H237</f>
        <v>0</v>
      </c>
      <c r="Q237" s="142">
        <v>2.8300000000000001E-3</v>
      </c>
      <c r="R237" s="142">
        <f>Q237*H237</f>
        <v>5.9894120000000002E-2</v>
      </c>
      <c r="S237" s="142">
        <v>0</v>
      </c>
      <c r="T237" s="143">
        <f>S237*H237</f>
        <v>0</v>
      </c>
      <c r="AR237" s="144" t="s">
        <v>275</v>
      </c>
      <c r="AT237" s="144" t="s">
        <v>272</v>
      </c>
      <c r="AU237" s="144" t="s">
        <v>82</v>
      </c>
      <c r="AY237" s="17" t="s">
        <v>181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80</v>
      </c>
      <c r="BK237" s="145">
        <f>ROUND(I237*H237,2)</f>
        <v>0</v>
      </c>
      <c r="BL237" s="17" t="s">
        <v>127</v>
      </c>
      <c r="BM237" s="144" t="s">
        <v>710</v>
      </c>
    </row>
    <row r="238" spans="2:65" s="12" customFormat="1">
      <c r="B238" s="146"/>
      <c r="D238" s="147" t="s">
        <v>191</v>
      </c>
      <c r="F238" s="149" t="s">
        <v>1076</v>
      </c>
      <c r="H238" s="150">
        <v>21.164000000000001</v>
      </c>
      <c r="I238" s="151"/>
      <c r="L238" s="146"/>
      <c r="M238" s="152"/>
      <c r="T238" s="153"/>
      <c r="AT238" s="148" t="s">
        <v>191</v>
      </c>
      <c r="AU238" s="148" t="s">
        <v>82</v>
      </c>
      <c r="AV238" s="12" t="s">
        <v>82</v>
      </c>
      <c r="AW238" s="12" t="s">
        <v>3</v>
      </c>
      <c r="AX238" s="12" t="s">
        <v>80</v>
      </c>
      <c r="AY238" s="148" t="s">
        <v>181</v>
      </c>
    </row>
    <row r="239" spans="2:65" s="1" customFormat="1" ht="21.75" customHeight="1">
      <c r="B239" s="132"/>
      <c r="C239" s="133" t="s">
        <v>440</v>
      </c>
      <c r="D239" s="133" t="s">
        <v>184</v>
      </c>
      <c r="E239" s="134" t="s">
        <v>517</v>
      </c>
      <c r="F239" s="135" t="s">
        <v>518</v>
      </c>
      <c r="G239" s="136" t="s">
        <v>240</v>
      </c>
      <c r="H239" s="137">
        <v>17.8</v>
      </c>
      <c r="I239" s="138"/>
      <c r="J239" s="139">
        <f>ROUND(I239*H239,2)</f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>O239*H239</f>
        <v>0</v>
      </c>
      <c r="Q239" s="142">
        <v>0</v>
      </c>
      <c r="R239" s="142">
        <f>Q239*H239</f>
        <v>0</v>
      </c>
      <c r="S239" s="142">
        <v>2.9999999999999997E-4</v>
      </c>
      <c r="T239" s="143">
        <f>S239*H239</f>
        <v>5.3400000000000001E-3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80</v>
      </c>
      <c r="BK239" s="145">
        <f>ROUND(I239*H239,2)</f>
        <v>0</v>
      </c>
      <c r="BL239" s="17" t="s">
        <v>127</v>
      </c>
      <c r="BM239" s="144" t="s">
        <v>712</v>
      </c>
    </row>
    <row r="240" spans="2:65" s="12" customFormat="1">
      <c r="B240" s="146"/>
      <c r="D240" s="147" t="s">
        <v>191</v>
      </c>
      <c r="E240" s="148" t="s">
        <v>1</v>
      </c>
      <c r="F240" s="149" t="s">
        <v>1077</v>
      </c>
      <c r="H240" s="150">
        <v>17.8</v>
      </c>
      <c r="I240" s="151"/>
      <c r="L240" s="146"/>
      <c r="M240" s="152"/>
      <c r="T240" s="153"/>
      <c r="AT240" s="148" t="s">
        <v>191</v>
      </c>
      <c r="AU240" s="148" t="s">
        <v>82</v>
      </c>
      <c r="AV240" s="12" t="s">
        <v>82</v>
      </c>
      <c r="AW240" s="12" t="s">
        <v>29</v>
      </c>
      <c r="AX240" s="12" t="s">
        <v>80</v>
      </c>
      <c r="AY240" s="148" t="s">
        <v>181</v>
      </c>
    </row>
    <row r="241" spans="2:65" s="1" customFormat="1" ht="16.5" customHeight="1">
      <c r="B241" s="132"/>
      <c r="C241" s="133" t="s">
        <v>444</v>
      </c>
      <c r="D241" s="133" t="s">
        <v>184</v>
      </c>
      <c r="E241" s="134" t="s">
        <v>522</v>
      </c>
      <c r="F241" s="135" t="s">
        <v>523</v>
      </c>
      <c r="G241" s="136" t="s">
        <v>240</v>
      </c>
      <c r="H241" s="137">
        <v>17.8</v>
      </c>
      <c r="I241" s="138"/>
      <c r="J241" s="139">
        <f>ROUND(I241*H241,2)</f>
        <v>0</v>
      </c>
      <c r="K241" s="135" t="s">
        <v>188</v>
      </c>
      <c r="L241" s="32"/>
      <c r="M241" s="140" t="s">
        <v>1</v>
      </c>
      <c r="N241" s="141" t="s">
        <v>37</v>
      </c>
      <c r="P241" s="142">
        <f>O241*H241</f>
        <v>0</v>
      </c>
      <c r="Q241" s="142">
        <v>1.0000000000000001E-5</v>
      </c>
      <c r="R241" s="142">
        <f>Q241*H241</f>
        <v>1.7800000000000002E-4</v>
      </c>
      <c r="S241" s="142">
        <v>0</v>
      </c>
      <c r="T241" s="143">
        <f>S241*H241</f>
        <v>0</v>
      </c>
      <c r="AR241" s="144" t="s">
        <v>127</v>
      </c>
      <c r="AT241" s="144" t="s">
        <v>184</v>
      </c>
      <c r="AU241" s="144" t="s">
        <v>82</v>
      </c>
      <c r="AY241" s="17" t="s">
        <v>181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80</v>
      </c>
      <c r="BK241" s="145">
        <f>ROUND(I241*H241,2)</f>
        <v>0</v>
      </c>
      <c r="BL241" s="17" t="s">
        <v>127</v>
      </c>
      <c r="BM241" s="144" t="s">
        <v>714</v>
      </c>
    </row>
    <row r="242" spans="2:65" s="1" customFormat="1" ht="16.5" customHeight="1">
      <c r="B242" s="132"/>
      <c r="C242" s="170" t="s">
        <v>448</v>
      </c>
      <c r="D242" s="170" t="s">
        <v>272</v>
      </c>
      <c r="E242" s="171" t="s">
        <v>527</v>
      </c>
      <c r="F242" s="172" t="s">
        <v>528</v>
      </c>
      <c r="G242" s="173" t="s">
        <v>240</v>
      </c>
      <c r="H242" s="174">
        <v>18.155999999999999</v>
      </c>
      <c r="I242" s="175"/>
      <c r="J242" s="176">
        <f>ROUND(I242*H242,2)</f>
        <v>0</v>
      </c>
      <c r="K242" s="172" t="s">
        <v>1</v>
      </c>
      <c r="L242" s="177"/>
      <c r="M242" s="178" t="s">
        <v>1</v>
      </c>
      <c r="N242" s="179" t="s">
        <v>37</v>
      </c>
      <c r="P242" s="142">
        <f>O242*H242</f>
        <v>0</v>
      </c>
      <c r="Q242" s="142">
        <v>2.9999999999999997E-4</v>
      </c>
      <c r="R242" s="142">
        <f>Q242*H242</f>
        <v>5.446799999999999E-3</v>
      </c>
      <c r="S242" s="142">
        <v>0</v>
      </c>
      <c r="T242" s="143">
        <f>S242*H242</f>
        <v>0</v>
      </c>
      <c r="AR242" s="144" t="s">
        <v>275</v>
      </c>
      <c r="AT242" s="144" t="s">
        <v>272</v>
      </c>
      <c r="AU242" s="144" t="s">
        <v>82</v>
      </c>
      <c r="AY242" s="17" t="s">
        <v>181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80</v>
      </c>
      <c r="BK242" s="145">
        <f>ROUND(I242*H242,2)</f>
        <v>0</v>
      </c>
      <c r="BL242" s="17" t="s">
        <v>127</v>
      </c>
      <c r="BM242" s="144" t="s">
        <v>715</v>
      </c>
    </row>
    <row r="243" spans="2:65" s="12" customFormat="1">
      <c r="B243" s="146"/>
      <c r="D243" s="147" t="s">
        <v>191</v>
      </c>
      <c r="F243" s="149" t="s">
        <v>1078</v>
      </c>
      <c r="H243" s="150">
        <v>18.155999999999999</v>
      </c>
      <c r="I243" s="151"/>
      <c r="L243" s="146"/>
      <c r="M243" s="152"/>
      <c r="T243" s="153"/>
      <c r="AT243" s="148" t="s">
        <v>191</v>
      </c>
      <c r="AU243" s="148" t="s">
        <v>82</v>
      </c>
      <c r="AV243" s="12" t="s">
        <v>82</v>
      </c>
      <c r="AW243" s="12" t="s">
        <v>3</v>
      </c>
      <c r="AX243" s="12" t="s">
        <v>80</v>
      </c>
      <c r="AY243" s="148" t="s">
        <v>181</v>
      </c>
    </row>
    <row r="244" spans="2:65" s="1" customFormat="1" ht="24.2" customHeight="1">
      <c r="B244" s="132"/>
      <c r="C244" s="133" t="s">
        <v>454</v>
      </c>
      <c r="D244" s="133" t="s">
        <v>184</v>
      </c>
      <c r="E244" s="134" t="s">
        <v>532</v>
      </c>
      <c r="F244" s="135" t="s">
        <v>533</v>
      </c>
      <c r="G244" s="136" t="s">
        <v>236</v>
      </c>
      <c r="H244" s="137">
        <v>7.0999999999999994E-2</v>
      </c>
      <c r="I244" s="138"/>
      <c r="J244" s="139">
        <f>ROUND(I244*H244,2)</f>
        <v>0</v>
      </c>
      <c r="K244" s="135" t="s">
        <v>188</v>
      </c>
      <c r="L244" s="32"/>
      <c r="M244" s="140" t="s">
        <v>1</v>
      </c>
      <c r="N244" s="141" t="s">
        <v>37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127</v>
      </c>
      <c r="AT244" s="144" t="s">
        <v>184</v>
      </c>
      <c r="AU244" s="144" t="s">
        <v>82</v>
      </c>
      <c r="AY244" s="17" t="s">
        <v>181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80</v>
      </c>
      <c r="BK244" s="145">
        <f>ROUND(I244*H244,2)</f>
        <v>0</v>
      </c>
      <c r="BL244" s="17" t="s">
        <v>127</v>
      </c>
      <c r="BM244" s="144" t="s">
        <v>717</v>
      </c>
    </row>
    <row r="245" spans="2:65" s="1" customFormat="1" ht="24.2" customHeight="1">
      <c r="B245" s="132"/>
      <c r="C245" s="133" t="s">
        <v>459</v>
      </c>
      <c r="D245" s="133" t="s">
        <v>184</v>
      </c>
      <c r="E245" s="134" t="s">
        <v>536</v>
      </c>
      <c r="F245" s="135" t="s">
        <v>537</v>
      </c>
      <c r="G245" s="136" t="s">
        <v>236</v>
      </c>
      <c r="H245" s="137">
        <v>7.0999999999999994E-2</v>
      </c>
      <c r="I245" s="138"/>
      <c r="J245" s="139">
        <f>ROUND(I245*H245,2)</f>
        <v>0</v>
      </c>
      <c r="K245" s="135" t="s">
        <v>188</v>
      </c>
      <c r="L245" s="32"/>
      <c r="M245" s="140" t="s">
        <v>1</v>
      </c>
      <c r="N245" s="141" t="s">
        <v>37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127</v>
      </c>
      <c r="AT245" s="144" t="s">
        <v>184</v>
      </c>
      <c r="AU245" s="144" t="s">
        <v>82</v>
      </c>
      <c r="AY245" s="17" t="s">
        <v>181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80</v>
      </c>
      <c r="BK245" s="145">
        <f>ROUND(I245*H245,2)</f>
        <v>0</v>
      </c>
      <c r="BL245" s="17" t="s">
        <v>127</v>
      </c>
      <c r="BM245" s="144" t="s">
        <v>768</v>
      </c>
    </row>
    <row r="246" spans="2:65" s="11" customFormat="1" ht="22.9" customHeight="1">
      <c r="B246" s="120"/>
      <c r="D246" s="121" t="s">
        <v>71</v>
      </c>
      <c r="E246" s="130" t="s">
        <v>599</v>
      </c>
      <c r="F246" s="130" t="s">
        <v>600</v>
      </c>
      <c r="I246" s="123"/>
      <c r="J246" s="131">
        <f>BK246</f>
        <v>0</v>
      </c>
      <c r="L246" s="120"/>
      <c r="M246" s="125"/>
      <c r="P246" s="126">
        <f>SUM(P247:P248)</f>
        <v>0</v>
      </c>
      <c r="R246" s="126">
        <f>SUM(R247:R248)</f>
        <v>5.3899999999999998E-3</v>
      </c>
      <c r="T246" s="127">
        <f>SUM(T247:T248)</f>
        <v>0</v>
      </c>
      <c r="AR246" s="121" t="s">
        <v>82</v>
      </c>
      <c r="AT246" s="128" t="s">
        <v>71</v>
      </c>
      <c r="AU246" s="128" t="s">
        <v>80</v>
      </c>
      <c r="AY246" s="121" t="s">
        <v>181</v>
      </c>
      <c r="BK246" s="129">
        <f>SUM(BK247:BK248)</f>
        <v>0</v>
      </c>
    </row>
    <row r="247" spans="2:65" s="1" customFormat="1" ht="24.2" customHeight="1">
      <c r="B247" s="132"/>
      <c r="C247" s="133" t="s">
        <v>463</v>
      </c>
      <c r="D247" s="133" t="s">
        <v>184</v>
      </c>
      <c r="E247" s="134" t="s">
        <v>602</v>
      </c>
      <c r="F247" s="135" t="s">
        <v>603</v>
      </c>
      <c r="G247" s="136" t="s">
        <v>187</v>
      </c>
      <c r="H247" s="137">
        <v>24.5</v>
      </c>
      <c r="I247" s="138"/>
      <c r="J247" s="139">
        <f>ROUND(I247*H247,2)</f>
        <v>0</v>
      </c>
      <c r="K247" s="135" t="s">
        <v>188</v>
      </c>
      <c r="L247" s="32"/>
      <c r="M247" s="140" t="s">
        <v>1</v>
      </c>
      <c r="N247" s="141" t="s">
        <v>37</v>
      </c>
      <c r="P247" s="142">
        <f>O247*H247</f>
        <v>0</v>
      </c>
      <c r="Q247" s="142">
        <v>0</v>
      </c>
      <c r="R247" s="142">
        <f>Q247*H247</f>
        <v>0</v>
      </c>
      <c r="S247" s="142">
        <v>0</v>
      </c>
      <c r="T247" s="143">
        <f>S247*H247</f>
        <v>0</v>
      </c>
      <c r="AR247" s="144" t="s">
        <v>127</v>
      </c>
      <c r="AT247" s="144" t="s">
        <v>184</v>
      </c>
      <c r="AU247" s="144" t="s">
        <v>82</v>
      </c>
      <c r="AY247" s="17" t="s">
        <v>181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80</v>
      </c>
      <c r="BK247" s="145">
        <f>ROUND(I247*H247,2)</f>
        <v>0</v>
      </c>
      <c r="BL247" s="17" t="s">
        <v>127</v>
      </c>
      <c r="BM247" s="144" t="s">
        <v>1079</v>
      </c>
    </row>
    <row r="248" spans="2:65" s="1" customFormat="1" ht="24.2" customHeight="1">
      <c r="B248" s="132"/>
      <c r="C248" s="133" t="s">
        <v>467</v>
      </c>
      <c r="D248" s="133" t="s">
        <v>184</v>
      </c>
      <c r="E248" s="134" t="s">
        <v>606</v>
      </c>
      <c r="F248" s="135" t="s">
        <v>607</v>
      </c>
      <c r="G248" s="136" t="s">
        <v>187</v>
      </c>
      <c r="H248" s="137">
        <v>24.5</v>
      </c>
      <c r="I248" s="138"/>
      <c r="J248" s="139">
        <f>ROUND(I248*H248,2)</f>
        <v>0</v>
      </c>
      <c r="K248" s="135" t="s">
        <v>188</v>
      </c>
      <c r="L248" s="32"/>
      <c r="M248" s="140" t="s">
        <v>1</v>
      </c>
      <c r="N248" s="141" t="s">
        <v>37</v>
      </c>
      <c r="P248" s="142">
        <f>O248*H248</f>
        <v>0</v>
      </c>
      <c r="Q248" s="142">
        <v>2.2000000000000001E-4</v>
      </c>
      <c r="R248" s="142">
        <f>Q248*H248</f>
        <v>5.3899999999999998E-3</v>
      </c>
      <c r="S248" s="142">
        <v>0</v>
      </c>
      <c r="T248" s="143">
        <f>S248*H248</f>
        <v>0</v>
      </c>
      <c r="AR248" s="144" t="s">
        <v>127</v>
      </c>
      <c r="AT248" s="144" t="s">
        <v>184</v>
      </c>
      <c r="AU248" s="144" t="s">
        <v>82</v>
      </c>
      <c r="AY248" s="17" t="s">
        <v>181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7" t="s">
        <v>80</v>
      </c>
      <c r="BK248" s="145">
        <f>ROUND(I248*H248,2)</f>
        <v>0</v>
      </c>
      <c r="BL248" s="17" t="s">
        <v>127</v>
      </c>
      <c r="BM248" s="144" t="s">
        <v>1080</v>
      </c>
    </row>
    <row r="249" spans="2:65" s="11" customFormat="1" ht="22.9" customHeight="1">
      <c r="B249" s="120"/>
      <c r="D249" s="121" t="s">
        <v>71</v>
      </c>
      <c r="E249" s="130" t="s">
        <v>609</v>
      </c>
      <c r="F249" s="130" t="s">
        <v>610</v>
      </c>
      <c r="I249" s="123"/>
      <c r="J249" s="131">
        <f>BK249</f>
        <v>0</v>
      </c>
      <c r="L249" s="120"/>
      <c r="M249" s="125"/>
      <c r="P249" s="126">
        <f>SUM(P250:P260)</f>
        <v>0</v>
      </c>
      <c r="R249" s="126">
        <f>SUM(R250:R260)</f>
        <v>3.1236300000000002E-2</v>
      </c>
      <c r="T249" s="127">
        <f>SUM(T250:T260)</f>
        <v>4.7748000000000001E-3</v>
      </c>
      <c r="AR249" s="121" t="s">
        <v>82</v>
      </c>
      <c r="AT249" s="128" t="s">
        <v>71</v>
      </c>
      <c r="AU249" s="128" t="s">
        <v>80</v>
      </c>
      <c r="AY249" s="121" t="s">
        <v>181</v>
      </c>
      <c r="BK249" s="129">
        <f>SUM(BK250:BK260)</f>
        <v>0</v>
      </c>
    </row>
    <row r="250" spans="2:65" s="1" customFormat="1" ht="24.2" customHeight="1">
      <c r="B250" s="132"/>
      <c r="C250" s="133" t="s">
        <v>471</v>
      </c>
      <c r="D250" s="133" t="s">
        <v>184</v>
      </c>
      <c r="E250" s="134" t="s">
        <v>612</v>
      </c>
      <c r="F250" s="135" t="s">
        <v>613</v>
      </c>
      <c r="G250" s="136" t="s">
        <v>187</v>
      </c>
      <c r="H250" s="137">
        <v>39.79</v>
      </c>
      <c r="I250" s="138"/>
      <c r="J250" s="139">
        <f>ROUND(I250*H250,2)</f>
        <v>0</v>
      </c>
      <c r="K250" s="135" t="s">
        <v>188</v>
      </c>
      <c r="L250" s="32"/>
      <c r="M250" s="140" t="s">
        <v>1</v>
      </c>
      <c r="N250" s="141" t="s">
        <v>37</v>
      </c>
      <c r="P250" s="142">
        <f>O250*H250</f>
        <v>0</v>
      </c>
      <c r="Q250" s="142">
        <v>0</v>
      </c>
      <c r="R250" s="142">
        <f>Q250*H250</f>
        <v>0</v>
      </c>
      <c r="S250" s="142">
        <v>0</v>
      </c>
      <c r="T250" s="143">
        <f>S250*H250</f>
        <v>0</v>
      </c>
      <c r="AR250" s="144" t="s">
        <v>127</v>
      </c>
      <c r="AT250" s="144" t="s">
        <v>184</v>
      </c>
      <c r="AU250" s="144" t="s">
        <v>82</v>
      </c>
      <c r="AY250" s="17" t="s">
        <v>181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80</v>
      </c>
      <c r="BK250" s="145">
        <f>ROUND(I250*H250,2)</f>
        <v>0</v>
      </c>
      <c r="BL250" s="17" t="s">
        <v>127</v>
      </c>
      <c r="BM250" s="144" t="s">
        <v>721</v>
      </c>
    </row>
    <row r="251" spans="2:65" s="1" customFormat="1" ht="24.2" customHeight="1">
      <c r="B251" s="132"/>
      <c r="C251" s="133" t="s">
        <v>476</v>
      </c>
      <c r="D251" s="133" t="s">
        <v>184</v>
      </c>
      <c r="E251" s="134" t="s">
        <v>619</v>
      </c>
      <c r="F251" s="135" t="s">
        <v>620</v>
      </c>
      <c r="G251" s="136" t="s">
        <v>187</v>
      </c>
      <c r="H251" s="137">
        <v>39.79</v>
      </c>
      <c r="I251" s="138"/>
      <c r="J251" s="139">
        <f>ROUND(I251*H251,2)</f>
        <v>0</v>
      </c>
      <c r="K251" s="135" t="s">
        <v>188</v>
      </c>
      <c r="L251" s="32"/>
      <c r="M251" s="140" t="s">
        <v>1</v>
      </c>
      <c r="N251" s="141" t="s">
        <v>37</v>
      </c>
      <c r="P251" s="142">
        <f>O251*H251</f>
        <v>0</v>
      </c>
      <c r="Q251" s="142">
        <v>1.0000000000000001E-5</v>
      </c>
      <c r="R251" s="142">
        <f>Q251*H251</f>
        <v>3.9790000000000002E-4</v>
      </c>
      <c r="S251" s="142">
        <v>1.2E-4</v>
      </c>
      <c r="T251" s="143">
        <f>S251*H251</f>
        <v>4.7748000000000001E-3</v>
      </c>
      <c r="AR251" s="144" t="s">
        <v>127</v>
      </c>
      <c r="AT251" s="144" t="s">
        <v>184</v>
      </c>
      <c r="AU251" s="144" t="s">
        <v>82</v>
      </c>
      <c r="AY251" s="17" t="s">
        <v>181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80</v>
      </c>
      <c r="BK251" s="145">
        <f>ROUND(I251*H251,2)</f>
        <v>0</v>
      </c>
      <c r="BL251" s="17" t="s">
        <v>127</v>
      </c>
      <c r="BM251" s="144" t="s">
        <v>722</v>
      </c>
    </row>
    <row r="252" spans="2:65" s="1" customFormat="1" ht="24.2" customHeight="1">
      <c r="B252" s="132"/>
      <c r="C252" s="133" t="s">
        <v>480</v>
      </c>
      <c r="D252" s="133" t="s">
        <v>184</v>
      </c>
      <c r="E252" s="134" t="s">
        <v>623</v>
      </c>
      <c r="F252" s="135" t="s">
        <v>624</v>
      </c>
      <c r="G252" s="136" t="s">
        <v>187</v>
      </c>
      <c r="H252" s="137">
        <v>67.040000000000006</v>
      </c>
      <c r="I252" s="138"/>
      <c r="J252" s="139">
        <f>ROUND(I252*H252,2)</f>
        <v>0</v>
      </c>
      <c r="K252" s="135" t="s">
        <v>188</v>
      </c>
      <c r="L252" s="32"/>
      <c r="M252" s="140" t="s">
        <v>1</v>
      </c>
      <c r="N252" s="141" t="s">
        <v>37</v>
      </c>
      <c r="P252" s="142">
        <f>O252*H252</f>
        <v>0</v>
      </c>
      <c r="Q252" s="142">
        <v>2.0000000000000001E-4</v>
      </c>
      <c r="R252" s="142">
        <f>Q252*H252</f>
        <v>1.3408000000000002E-2</v>
      </c>
      <c r="S252" s="142">
        <v>0</v>
      </c>
      <c r="T252" s="143">
        <f>S252*H252</f>
        <v>0</v>
      </c>
      <c r="AR252" s="144" t="s">
        <v>127</v>
      </c>
      <c r="AT252" s="144" t="s">
        <v>184</v>
      </c>
      <c r="AU252" s="144" t="s">
        <v>82</v>
      </c>
      <c r="AY252" s="17" t="s">
        <v>181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80</v>
      </c>
      <c r="BK252" s="145">
        <f>ROUND(I252*H252,2)</f>
        <v>0</v>
      </c>
      <c r="BL252" s="17" t="s">
        <v>127</v>
      </c>
      <c r="BM252" s="144" t="s">
        <v>723</v>
      </c>
    </row>
    <row r="253" spans="2:65" s="14" customFormat="1">
      <c r="B253" s="164"/>
      <c r="D253" s="147" t="s">
        <v>191</v>
      </c>
      <c r="E253" s="165" t="s">
        <v>1</v>
      </c>
      <c r="F253" s="166" t="s">
        <v>724</v>
      </c>
      <c r="H253" s="165" t="s">
        <v>1</v>
      </c>
      <c r="I253" s="167"/>
      <c r="L253" s="164"/>
      <c r="M253" s="168"/>
      <c r="T253" s="169"/>
      <c r="AT253" s="165" t="s">
        <v>191</v>
      </c>
      <c r="AU253" s="165" t="s">
        <v>82</v>
      </c>
      <c r="AV253" s="14" t="s">
        <v>80</v>
      </c>
      <c r="AW253" s="14" t="s">
        <v>29</v>
      </c>
      <c r="AX253" s="14" t="s">
        <v>72</v>
      </c>
      <c r="AY253" s="165" t="s">
        <v>181</v>
      </c>
    </row>
    <row r="254" spans="2:65" s="12" customFormat="1">
      <c r="B254" s="146"/>
      <c r="D254" s="147" t="s">
        <v>191</v>
      </c>
      <c r="E254" s="148" t="s">
        <v>1</v>
      </c>
      <c r="F254" s="149" t="s">
        <v>1052</v>
      </c>
      <c r="H254" s="150">
        <v>39.79</v>
      </c>
      <c r="I254" s="151"/>
      <c r="L254" s="146"/>
      <c r="M254" s="152"/>
      <c r="T254" s="153"/>
      <c r="AT254" s="148" t="s">
        <v>191</v>
      </c>
      <c r="AU254" s="148" t="s">
        <v>82</v>
      </c>
      <c r="AV254" s="12" t="s">
        <v>82</v>
      </c>
      <c r="AW254" s="12" t="s">
        <v>29</v>
      </c>
      <c r="AX254" s="12" t="s">
        <v>72</v>
      </c>
      <c r="AY254" s="148" t="s">
        <v>181</v>
      </c>
    </row>
    <row r="255" spans="2:65" s="14" customFormat="1">
      <c r="B255" s="164"/>
      <c r="D255" s="147" t="s">
        <v>191</v>
      </c>
      <c r="E255" s="165" t="s">
        <v>1</v>
      </c>
      <c r="F255" s="166" t="s">
        <v>771</v>
      </c>
      <c r="H255" s="165" t="s">
        <v>1</v>
      </c>
      <c r="I255" s="167"/>
      <c r="L255" s="164"/>
      <c r="M255" s="168"/>
      <c r="T255" s="169"/>
      <c r="AT255" s="165" t="s">
        <v>191</v>
      </c>
      <c r="AU255" s="165" t="s">
        <v>82</v>
      </c>
      <c r="AV255" s="14" t="s">
        <v>80</v>
      </c>
      <c r="AW255" s="14" t="s">
        <v>29</v>
      </c>
      <c r="AX255" s="14" t="s">
        <v>72</v>
      </c>
      <c r="AY255" s="165" t="s">
        <v>181</v>
      </c>
    </row>
    <row r="256" spans="2:65" s="12" customFormat="1">
      <c r="B256" s="146"/>
      <c r="D256" s="147" t="s">
        <v>191</v>
      </c>
      <c r="E256" s="148" t="s">
        <v>1</v>
      </c>
      <c r="F256" s="149" t="s">
        <v>1081</v>
      </c>
      <c r="H256" s="150">
        <v>24.05</v>
      </c>
      <c r="I256" s="151"/>
      <c r="L256" s="146"/>
      <c r="M256" s="152"/>
      <c r="T256" s="153"/>
      <c r="AT256" s="148" t="s">
        <v>191</v>
      </c>
      <c r="AU256" s="148" t="s">
        <v>82</v>
      </c>
      <c r="AV256" s="12" t="s">
        <v>82</v>
      </c>
      <c r="AW256" s="12" t="s">
        <v>29</v>
      </c>
      <c r="AX256" s="12" t="s">
        <v>72</v>
      </c>
      <c r="AY256" s="148" t="s">
        <v>181</v>
      </c>
    </row>
    <row r="257" spans="2:65" s="14" customFormat="1">
      <c r="B257" s="164"/>
      <c r="D257" s="147" t="s">
        <v>191</v>
      </c>
      <c r="E257" s="165" t="s">
        <v>1</v>
      </c>
      <c r="F257" s="166" t="s">
        <v>726</v>
      </c>
      <c r="H257" s="165" t="s">
        <v>1</v>
      </c>
      <c r="I257" s="167"/>
      <c r="L257" s="164"/>
      <c r="M257" s="168"/>
      <c r="T257" s="169"/>
      <c r="AT257" s="165" t="s">
        <v>191</v>
      </c>
      <c r="AU257" s="165" t="s">
        <v>82</v>
      </c>
      <c r="AV257" s="14" t="s">
        <v>80</v>
      </c>
      <c r="AW257" s="14" t="s">
        <v>29</v>
      </c>
      <c r="AX257" s="14" t="s">
        <v>72</v>
      </c>
      <c r="AY257" s="165" t="s">
        <v>181</v>
      </c>
    </row>
    <row r="258" spans="2:65" s="12" customFormat="1">
      <c r="B258" s="146"/>
      <c r="D258" s="147" t="s">
        <v>191</v>
      </c>
      <c r="E258" s="148" t="s">
        <v>1</v>
      </c>
      <c r="F258" s="149" t="s">
        <v>727</v>
      </c>
      <c r="H258" s="150">
        <v>3.2</v>
      </c>
      <c r="I258" s="151"/>
      <c r="L258" s="146"/>
      <c r="M258" s="152"/>
      <c r="T258" s="153"/>
      <c r="AT258" s="148" t="s">
        <v>191</v>
      </c>
      <c r="AU258" s="148" t="s">
        <v>82</v>
      </c>
      <c r="AV258" s="12" t="s">
        <v>82</v>
      </c>
      <c r="AW258" s="12" t="s">
        <v>29</v>
      </c>
      <c r="AX258" s="12" t="s">
        <v>72</v>
      </c>
      <c r="AY258" s="148" t="s">
        <v>181</v>
      </c>
    </row>
    <row r="259" spans="2:65" s="13" customFormat="1">
      <c r="B259" s="154"/>
      <c r="D259" s="147" t="s">
        <v>191</v>
      </c>
      <c r="E259" s="155" t="s">
        <v>1</v>
      </c>
      <c r="F259" s="156" t="s">
        <v>193</v>
      </c>
      <c r="H259" s="157">
        <v>67.040000000000006</v>
      </c>
      <c r="I259" s="158"/>
      <c r="L259" s="154"/>
      <c r="M259" s="159"/>
      <c r="T259" s="160"/>
      <c r="AT259" s="155" t="s">
        <v>191</v>
      </c>
      <c r="AU259" s="155" t="s">
        <v>82</v>
      </c>
      <c r="AV259" s="13" t="s">
        <v>189</v>
      </c>
      <c r="AW259" s="13" t="s">
        <v>29</v>
      </c>
      <c r="AX259" s="13" t="s">
        <v>80</v>
      </c>
      <c r="AY259" s="155" t="s">
        <v>181</v>
      </c>
    </row>
    <row r="260" spans="2:65" s="1" customFormat="1" ht="33" customHeight="1">
      <c r="B260" s="132"/>
      <c r="C260" s="133" t="s">
        <v>484</v>
      </c>
      <c r="D260" s="133" t="s">
        <v>184</v>
      </c>
      <c r="E260" s="134" t="s">
        <v>627</v>
      </c>
      <c r="F260" s="135" t="s">
        <v>628</v>
      </c>
      <c r="G260" s="136" t="s">
        <v>187</v>
      </c>
      <c r="H260" s="137">
        <v>67.040000000000006</v>
      </c>
      <c r="I260" s="138"/>
      <c r="J260" s="139">
        <f>ROUND(I260*H260,2)</f>
        <v>0</v>
      </c>
      <c r="K260" s="135" t="s">
        <v>188</v>
      </c>
      <c r="L260" s="32"/>
      <c r="M260" s="180" t="s">
        <v>1</v>
      </c>
      <c r="N260" s="181" t="s">
        <v>37</v>
      </c>
      <c r="O260" s="182"/>
      <c r="P260" s="183">
        <f>O260*H260</f>
        <v>0</v>
      </c>
      <c r="Q260" s="183">
        <v>2.5999999999999998E-4</v>
      </c>
      <c r="R260" s="183">
        <f>Q260*H260</f>
        <v>1.7430399999999999E-2</v>
      </c>
      <c r="S260" s="183">
        <v>0</v>
      </c>
      <c r="T260" s="184">
        <f>S260*H260</f>
        <v>0</v>
      </c>
      <c r="AR260" s="144" t="s">
        <v>127</v>
      </c>
      <c r="AT260" s="144" t="s">
        <v>184</v>
      </c>
      <c r="AU260" s="144" t="s">
        <v>82</v>
      </c>
      <c r="AY260" s="17" t="s">
        <v>181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80</v>
      </c>
      <c r="BK260" s="145">
        <f>ROUND(I260*H260,2)</f>
        <v>0</v>
      </c>
      <c r="BL260" s="17" t="s">
        <v>127</v>
      </c>
      <c r="BM260" s="144" t="s">
        <v>728</v>
      </c>
    </row>
    <row r="261" spans="2:65" s="1" customFormat="1" ht="6.95" customHeight="1">
      <c r="B261" s="44"/>
      <c r="C261" s="45"/>
      <c r="D261" s="45"/>
      <c r="E261" s="45"/>
      <c r="F261" s="45"/>
      <c r="G261" s="45"/>
      <c r="H261" s="45"/>
      <c r="I261" s="45"/>
      <c r="J261" s="45"/>
      <c r="K261" s="45"/>
      <c r="L261" s="32"/>
    </row>
  </sheetData>
  <autoFilter ref="C132:K260" xr:uid="{00000000-0009-0000-0000-000009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7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109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1082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ROUND((SUM(BE136:BE274)),  2)</f>
        <v>0</v>
      </c>
      <c r="I33" s="92">
        <v>0.21</v>
      </c>
      <c r="J33" s="91">
        <f>ROUND(((SUM(BE136:BE274))*I33),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ROUND((SUM(BF136:BF274)),  2)</f>
        <v>0</v>
      </c>
      <c r="I34" s="92">
        <v>0.15</v>
      </c>
      <c r="J34" s="91">
        <f>ROUND(((SUM(BF136:BF274))*I34),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ROUND((SUM(BG136:BG274)),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ROUND((SUM(BH136:BH274)),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ROUND((SUM(BI136:BI274)),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09 - m.č. 413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J136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J137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J138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J158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J171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J180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J182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J183</f>
        <v>0</v>
      </c>
      <c r="L103" s="108"/>
    </row>
    <row r="104" spans="2:12" s="9" customFormat="1" ht="19.899999999999999" customHeight="1">
      <c r="B104" s="108"/>
      <c r="D104" s="109" t="s">
        <v>151</v>
      </c>
      <c r="E104" s="110"/>
      <c r="F104" s="110"/>
      <c r="G104" s="110"/>
      <c r="H104" s="110"/>
      <c r="I104" s="110"/>
      <c r="J104" s="111">
        <f>J192</f>
        <v>0</v>
      </c>
      <c r="L104" s="108"/>
    </row>
    <row r="105" spans="2:12" s="9" customFormat="1" ht="19.899999999999999" customHeight="1">
      <c r="B105" s="108"/>
      <c r="D105" s="109" t="s">
        <v>152</v>
      </c>
      <c r="E105" s="110"/>
      <c r="F105" s="110"/>
      <c r="G105" s="110"/>
      <c r="H105" s="110"/>
      <c r="I105" s="110"/>
      <c r="J105" s="111">
        <f>J195</f>
        <v>0</v>
      </c>
      <c r="L105" s="108"/>
    </row>
    <row r="106" spans="2:12" s="9" customFormat="1" ht="19.899999999999999" customHeight="1">
      <c r="B106" s="108"/>
      <c r="D106" s="109" t="s">
        <v>153</v>
      </c>
      <c r="E106" s="110"/>
      <c r="F106" s="110"/>
      <c r="G106" s="110"/>
      <c r="H106" s="110"/>
      <c r="I106" s="110"/>
      <c r="J106" s="111">
        <f>J199</f>
        <v>0</v>
      </c>
      <c r="L106" s="108"/>
    </row>
    <row r="107" spans="2:12" s="9" customFormat="1" ht="19.899999999999999" customHeight="1">
      <c r="B107" s="108"/>
      <c r="D107" s="109" t="s">
        <v>154</v>
      </c>
      <c r="E107" s="110"/>
      <c r="F107" s="110"/>
      <c r="G107" s="110"/>
      <c r="H107" s="110"/>
      <c r="I107" s="110"/>
      <c r="J107" s="111">
        <f>J203</f>
        <v>0</v>
      </c>
      <c r="L107" s="108"/>
    </row>
    <row r="108" spans="2:12" s="9" customFormat="1" ht="19.899999999999999" customHeight="1">
      <c r="B108" s="108"/>
      <c r="D108" s="109" t="s">
        <v>155</v>
      </c>
      <c r="E108" s="110"/>
      <c r="F108" s="110"/>
      <c r="G108" s="110"/>
      <c r="H108" s="110"/>
      <c r="I108" s="110"/>
      <c r="J108" s="111">
        <f>J206</f>
        <v>0</v>
      </c>
      <c r="L108" s="108"/>
    </row>
    <row r="109" spans="2:12" s="9" customFormat="1" ht="19.899999999999999" customHeight="1">
      <c r="B109" s="108"/>
      <c r="D109" s="109" t="s">
        <v>156</v>
      </c>
      <c r="E109" s="110"/>
      <c r="F109" s="110"/>
      <c r="G109" s="110"/>
      <c r="H109" s="110"/>
      <c r="I109" s="110"/>
      <c r="J109" s="111">
        <f>J208</f>
        <v>0</v>
      </c>
      <c r="L109" s="108"/>
    </row>
    <row r="110" spans="2:12" s="9" customFormat="1" ht="19.899999999999999" customHeight="1">
      <c r="B110" s="108"/>
      <c r="D110" s="109" t="s">
        <v>157</v>
      </c>
      <c r="E110" s="110"/>
      <c r="F110" s="110"/>
      <c r="G110" s="110"/>
      <c r="H110" s="110"/>
      <c r="I110" s="110"/>
      <c r="J110" s="111">
        <f>J212</f>
        <v>0</v>
      </c>
      <c r="L110" s="108"/>
    </row>
    <row r="111" spans="2:12" s="9" customFormat="1" ht="19.899999999999999" customHeight="1">
      <c r="B111" s="108"/>
      <c r="D111" s="109" t="s">
        <v>158</v>
      </c>
      <c r="E111" s="110"/>
      <c r="F111" s="110"/>
      <c r="G111" s="110"/>
      <c r="H111" s="110"/>
      <c r="I111" s="110"/>
      <c r="J111" s="111">
        <f>J225</f>
        <v>0</v>
      </c>
      <c r="L111" s="108"/>
    </row>
    <row r="112" spans="2:12" s="9" customFormat="1" ht="19.899999999999999" customHeight="1">
      <c r="B112" s="108"/>
      <c r="D112" s="109" t="s">
        <v>159</v>
      </c>
      <c r="E112" s="110"/>
      <c r="F112" s="110"/>
      <c r="G112" s="110"/>
      <c r="H112" s="110"/>
      <c r="I112" s="110"/>
      <c r="J112" s="111">
        <f>J231</f>
        <v>0</v>
      </c>
      <c r="L112" s="108"/>
    </row>
    <row r="113" spans="2:12" s="9" customFormat="1" ht="19.899999999999999" customHeight="1">
      <c r="B113" s="108"/>
      <c r="D113" s="109" t="s">
        <v>160</v>
      </c>
      <c r="E113" s="110"/>
      <c r="F113" s="110"/>
      <c r="G113" s="110"/>
      <c r="H113" s="110"/>
      <c r="I113" s="110"/>
      <c r="J113" s="111">
        <f>J236</f>
        <v>0</v>
      </c>
      <c r="L113" s="108"/>
    </row>
    <row r="114" spans="2:12" s="9" customFormat="1" ht="19.899999999999999" customHeight="1">
      <c r="B114" s="108"/>
      <c r="D114" s="109" t="s">
        <v>162</v>
      </c>
      <c r="E114" s="110"/>
      <c r="F114" s="110"/>
      <c r="G114" s="110"/>
      <c r="H114" s="110"/>
      <c r="I114" s="110"/>
      <c r="J114" s="111">
        <f>J245</f>
        <v>0</v>
      </c>
      <c r="L114" s="108"/>
    </row>
    <row r="115" spans="2:12" s="9" customFormat="1" ht="19.899999999999999" customHeight="1">
      <c r="B115" s="108"/>
      <c r="D115" s="109" t="s">
        <v>164</v>
      </c>
      <c r="E115" s="110"/>
      <c r="F115" s="110"/>
      <c r="G115" s="110"/>
      <c r="H115" s="110"/>
      <c r="I115" s="110"/>
      <c r="J115" s="111">
        <f>J260</f>
        <v>0</v>
      </c>
      <c r="L115" s="108"/>
    </row>
    <row r="116" spans="2:12" s="9" customFormat="1" ht="19.899999999999999" customHeight="1">
      <c r="B116" s="108"/>
      <c r="D116" s="109" t="s">
        <v>165</v>
      </c>
      <c r="E116" s="110"/>
      <c r="F116" s="110"/>
      <c r="G116" s="110"/>
      <c r="H116" s="110"/>
      <c r="I116" s="110"/>
      <c r="J116" s="111">
        <f>J263</f>
        <v>0</v>
      </c>
      <c r="L116" s="108"/>
    </row>
    <row r="117" spans="2:12" s="1" customFormat="1" ht="21.75" customHeight="1">
      <c r="B117" s="32"/>
      <c r="L117" s="32"/>
    </row>
    <row r="118" spans="2:12" s="1" customFormat="1" ht="6.95" customHeight="1"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2"/>
    </row>
    <row r="122" spans="2:12" s="1" customFormat="1" ht="6.95" customHeight="1">
      <c r="B122" s="46"/>
      <c r="C122" s="47"/>
      <c r="D122" s="47"/>
      <c r="E122" s="47"/>
      <c r="F122" s="47"/>
      <c r="G122" s="47"/>
      <c r="H122" s="47"/>
      <c r="I122" s="47"/>
      <c r="J122" s="47"/>
      <c r="K122" s="47"/>
      <c r="L122" s="32"/>
    </row>
    <row r="123" spans="2:12" s="1" customFormat="1" ht="24.95" customHeight="1">
      <c r="B123" s="32"/>
      <c r="C123" s="21" t="s">
        <v>166</v>
      </c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16</v>
      </c>
      <c r="L125" s="32"/>
    </row>
    <row r="126" spans="2:12" s="1" customFormat="1" ht="16.5" customHeight="1">
      <c r="B126" s="32"/>
      <c r="E126" s="235" t="str">
        <f>E7</f>
        <v>Rekonstrukce ubytovacího zázemí pavilon A</v>
      </c>
      <c r="F126" s="236"/>
      <c r="G126" s="236"/>
      <c r="H126" s="236"/>
      <c r="L126" s="32"/>
    </row>
    <row r="127" spans="2:12" s="1" customFormat="1" ht="12" customHeight="1">
      <c r="B127" s="32"/>
      <c r="C127" s="27" t="s">
        <v>137</v>
      </c>
      <c r="L127" s="32"/>
    </row>
    <row r="128" spans="2:12" s="1" customFormat="1" ht="16.5" customHeight="1">
      <c r="B128" s="32"/>
      <c r="E128" s="198" t="str">
        <f>E9</f>
        <v>09 - m.č. 413</v>
      </c>
      <c r="F128" s="234"/>
      <c r="G128" s="234"/>
      <c r="H128" s="234"/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20</v>
      </c>
      <c r="F130" s="25" t="str">
        <f>F12</f>
        <v xml:space="preserve"> </v>
      </c>
      <c r="I130" s="27" t="s">
        <v>22</v>
      </c>
      <c r="J130" s="52">
        <f>IF(J12="","",J12)</f>
        <v>0</v>
      </c>
      <c r="L130" s="32"/>
    </row>
    <row r="131" spans="2:65" s="1" customFormat="1" ht="6.95" customHeight="1">
      <c r="B131" s="32"/>
      <c r="L131" s="32"/>
    </row>
    <row r="132" spans="2:65" s="1" customFormat="1" ht="15.2" customHeight="1">
      <c r="B132" s="32"/>
      <c r="C132" s="27" t="s">
        <v>23</v>
      </c>
      <c r="F132" s="25" t="str">
        <f>E15</f>
        <v xml:space="preserve"> </v>
      </c>
      <c r="I132" s="27" t="s">
        <v>28</v>
      </c>
      <c r="J132" s="30" t="str">
        <f>E21</f>
        <v xml:space="preserve"> </v>
      </c>
      <c r="L132" s="32"/>
    </row>
    <row r="133" spans="2:65" s="1" customFormat="1" ht="15.2" customHeight="1">
      <c r="B133" s="32"/>
      <c r="C133" s="27" t="s">
        <v>26</v>
      </c>
      <c r="F133" s="25" t="str">
        <f>IF(E18="","",E18)</f>
        <v>Vyplň údaj</v>
      </c>
      <c r="I133" s="27" t="s">
        <v>30</v>
      </c>
      <c r="J133" s="30" t="str">
        <f>E24</f>
        <v xml:space="preserve"> 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12"/>
      <c r="C135" s="113" t="s">
        <v>167</v>
      </c>
      <c r="D135" s="114" t="s">
        <v>57</v>
      </c>
      <c r="E135" s="114" t="s">
        <v>53</v>
      </c>
      <c r="F135" s="114" t="s">
        <v>54</v>
      </c>
      <c r="G135" s="114" t="s">
        <v>168</v>
      </c>
      <c r="H135" s="114" t="s">
        <v>169</v>
      </c>
      <c r="I135" s="114" t="s">
        <v>170</v>
      </c>
      <c r="J135" s="114" t="s">
        <v>141</v>
      </c>
      <c r="K135" s="115" t="s">
        <v>171</v>
      </c>
      <c r="L135" s="112"/>
      <c r="M135" s="59" t="s">
        <v>1</v>
      </c>
      <c r="N135" s="60" t="s">
        <v>36</v>
      </c>
      <c r="O135" s="60" t="s">
        <v>172</v>
      </c>
      <c r="P135" s="60" t="s">
        <v>173</v>
      </c>
      <c r="Q135" s="60" t="s">
        <v>174</v>
      </c>
      <c r="R135" s="60" t="s">
        <v>175</v>
      </c>
      <c r="S135" s="60" t="s">
        <v>176</v>
      </c>
      <c r="T135" s="61" t="s">
        <v>177</v>
      </c>
    </row>
    <row r="136" spans="2:65" s="1" customFormat="1" ht="22.9" customHeight="1">
      <c r="B136" s="32"/>
      <c r="C136" s="64" t="s">
        <v>178</v>
      </c>
      <c r="J136" s="116">
        <f>BK136</f>
        <v>0</v>
      </c>
      <c r="L136" s="32"/>
      <c r="M136" s="62"/>
      <c r="N136" s="53"/>
      <c r="O136" s="53"/>
      <c r="P136" s="117">
        <f>P137+P182</f>
        <v>0</v>
      </c>
      <c r="Q136" s="53"/>
      <c r="R136" s="117">
        <f>R137+R182</f>
        <v>1.8897182200000002</v>
      </c>
      <c r="S136" s="53"/>
      <c r="T136" s="118">
        <f>T137+T182</f>
        <v>3.4646268</v>
      </c>
      <c r="AT136" s="17" t="s">
        <v>71</v>
      </c>
      <c r="AU136" s="17" t="s">
        <v>143</v>
      </c>
      <c r="BK136" s="119">
        <f>BK137+BK182</f>
        <v>0</v>
      </c>
    </row>
    <row r="137" spans="2:65" s="11" customFormat="1" ht="25.9" customHeight="1">
      <c r="B137" s="120"/>
      <c r="D137" s="121" t="s">
        <v>71</v>
      </c>
      <c r="E137" s="122" t="s">
        <v>179</v>
      </c>
      <c r="F137" s="122" t="s">
        <v>180</v>
      </c>
      <c r="I137" s="123"/>
      <c r="J137" s="124">
        <f>BK137</f>
        <v>0</v>
      </c>
      <c r="L137" s="120"/>
      <c r="M137" s="125"/>
      <c r="P137" s="126">
        <f>P138+P158+P171+P180</f>
        <v>0</v>
      </c>
      <c r="R137" s="126">
        <f>R138+R158+R171+R180</f>
        <v>0.38076640000000006</v>
      </c>
      <c r="T137" s="127">
        <f>T138+T158+T171+T180</f>
        <v>3.0556999999999999</v>
      </c>
      <c r="AR137" s="121" t="s">
        <v>80</v>
      </c>
      <c r="AT137" s="128" t="s">
        <v>71</v>
      </c>
      <c r="AU137" s="128" t="s">
        <v>72</v>
      </c>
      <c r="AY137" s="121" t="s">
        <v>181</v>
      </c>
      <c r="BK137" s="129">
        <f>BK138+BK158+BK171+BK180</f>
        <v>0</v>
      </c>
    </row>
    <row r="138" spans="2:65" s="11" customFormat="1" ht="22.9" customHeight="1">
      <c r="B138" s="120"/>
      <c r="D138" s="121" t="s">
        <v>71</v>
      </c>
      <c r="E138" s="130" t="s">
        <v>182</v>
      </c>
      <c r="F138" s="130" t="s">
        <v>183</v>
      </c>
      <c r="I138" s="123"/>
      <c r="J138" s="131">
        <f>BK138</f>
        <v>0</v>
      </c>
      <c r="L138" s="120"/>
      <c r="M138" s="125"/>
      <c r="P138" s="126">
        <f>SUM(P139:P157)</f>
        <v>0</v>
      </c>
      <c r="R138" s="126">
        <f>SUM(R139:R157)</f>
        <v>0.37749560000000004</v>
      </c>
      <c r="T138" s="127">
        <f>SUM(T139:T157)</f>
        <v>0</v>
      </c>
      <c r="AR138" s="121" t="s">
        <v>80</v>
      </c>
      <c r="AT138" s="128" t="s">
        <v>71</v>
      </c>
      <c r="AU138" s="128" t="s">
        <v>80</v>
      </c>
      <c r="AY138" s="121" t="s">
        <v>181</v>
      </c>
      <c r="BK138" s="129">
        <f>SUM(BK139:BK157)</f>
        <v>0</v>
      </c>
    </row>
    <row r="139" spans="2:65" s="1" customFormat="1" ht="33" customHeight="1">
      <c r="B139" s="132"/>
      <c r="C139" s="133" t="s">
        <v>80</v>
      </c>
      <c r="D139" s="133" t="s">
        <v>184</v>
      </c>
      <c r="E139" s="134" t="s">
        <v>631</v>
      </c>
      <c r="F139" s="135" t="s">
        <v>632</v>
      </c>
      <c r="G139" s="136" t="s">
        <v>187</v>
      </c>
      <c r="H139" s="137">
        <v>24.5</v>
      </c>
      <c r="I139" s="138"/>
      <c r="J139" s="139">
        <f>ROUND(I139*H139,2)</f>
        <v>0</v>
      </c>
      <c r="K139" s="135" t="s">
        <v>188</v>
      </c>
      <c r="L139" s="32"/>
      <c r="M139" s="140" t="s">
        <v>1</v>
      </c>
      <c r="N139" s="141" t="s">
        <v>37</v>
      </c>
      <c r="P139" s="142">
        <f>O139*H139</f>
        <v>0</v>
      </c>
      <c r="Q139" s="142">
        <v>3.0000000000000001E-3</v>
      </c>
      <c r="R139" s="142">
        <f>Q139*H139</f>
        <v>7.3499999999999996E-2</v>
      </c>
      <c r="S139" s="142">
        <v>0</v>
      </c>
      <c r="T139" s="143">
        <f>S139*H139</f>
        <v>0</v>
      </c>
      <c r="AR139" s="144" t="s">
        <v>189</v>
      </c>
      <c r="AT139" s="144" t="s">
        <v>184</v>
      </c>
      <c r="AU139" s="144" t="s">
        <v>82</v>
      </c>
      <c r="AY139" s="17" t="s">
        <v>181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7" t="s">
        <v>80</v>
      </c>
      <c r="BK139" s="145">
        <f>ROUND(I139*H139,2)</f>
        <v>0</v>
      </c>
      <c r="BL139" s="17" t="s">
        <v>189</v>
      </c>
      <c r="BM139" s="144" t="s">
        <v>1083</v>
      </c>
    </row>
    <row r="140" spans="2:65" s="1" customFormat="1" ht="24.2" customHeight="1">
      <c r="B140" s="132"/>
      <c r="C140" s="133" t="s">
        <v>82</v>
      </c>
      <c r="D140" s="133" t="s">
        <v>184</v>
      </c>
      <c r="E140" s="134" t="s">
        <v>185</v>
      </c>
      <c r="F140" s="135" t="s">
        <v>186</v>
      </c>
      <c r="G140" s="136" t="s">
        <v>187</v>
      </c>
      <c r="H140" s="137">
        <v>39.79</v>
      </c>
      <c r="I140" s="138"/>
      <c r="J140" s="139">
        <f>ROUND(I140*H140,2)</f>
        <v>0</v>
      </c>
      <c r="K140" s="135" t="s">
        <v>188</v>
      </c>
      <c r="L140" s="32"/>
      <c r="M140" s="140" t="s">
        <v>1</v>
      </c>
      <c r="N140" s="141" t="s">
        <v>37</v>
      </c>
      <c r="P140" s="142">
        <f>O140*H140</f>
        <v>0</v>
      </c>
      <c r="Q140" s="142">
        <v>2.5999999999999998E-4</v>
      </c>
      <c r="R140" s="142">
        <f>Q140*H140</f>
        <v>1.0345399999999999E-2</v>
      </c>
      <c r="S140" s="142">
        <v>0</v>
      </c>
      <c r="T140" s="143">
        <f>S140*H140</f>
        <v>0</v>
      </c>
      <c r="AR140" s="144" t="s">
        <v>189</v>
      </c>
      <c r="AT140" s="144" t="s">
        <v>184</v>
      </c>
      <c r="AU140" s="144" t="s">
        <v>82</v>
      </c>
      <c r="AY140" s="17" t="s">
        <v>181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80</v>
      </c>
      <c r="BK140" s="145">
        <f>ROUND(I140*H140,2)</f>
        <v>0</v>
      </c>
      <c r="BL140" s="17" t="s">
        <v>189</v>
      </c>
      <c r="BM140" s="144" t="s">
        <v>634</v>
      </c>
    </row>
    <row r="141" spans="2:65" s="12" customFormat="1">
      <c r="B141" s="146"/>
      <c r="D141" s="147" t="s">
        <v>191</v>
      </c>
      <c r="E141" s="148" t="s">
        <v>1</v>
      </c>
      <c r="F141" s="149" t="s">
        <v>1049</v>
      </c>
      <c r="H141" s="150">
        <v>8.4</v>
      </c>
      <c r="I141" s="151"/>
      <c r="L141" s="146"/>
      <c r="M141" s="152"/>
      <c r="T141" s="153"/>
      <c r="AT141" s="148" t="s">
        <v>191</v>
      </c>
      <c r="AU141" s="148" t="s">
        <v>82</v>
      </c>
      <c r="AV141" s="12" t="s">
        <v>82</v>
      </c>
      <c r="AW141" s="12" t="s">
        <v>29</v>
      </c>
      <c r="AX141" s="12" t="s">
        <v>72</v>
      </c>
      <c r="AY141" s="148" t="s">
        <v>181</v>
      </c>
    </row>
    <row r="142" spans="2:65" s="12" customFormat="1">
      <c r="B142" s="146"/>
      <c r="D142" s="147" t="s">
        <v>191</v>
      </c>
      <c r="E142" s="148" t="s">
        <v>1</v>
      </c>
      <c r="F142" s="149" t="s">
        <v>1050</v>
      </c>
      <c r="H142" s="150">
        <v>29.29</v>
      </c>
      <c r="I142" s="151"/>
      <c r="L142" s="146"/>
      <c r="M142" s="152"/>
      <c r="T142" s="153"/>
      <c r="AT142" s="148" t="s">
        <v>191</v>
      </c>
      <c r="AU142" s="148" t="s">
        <v>82</v>
      </c>
      <c r="AV142" s="12" t="s">
        <v>82</v>
      </c>
      <c r="AW142" s="12" t="s">
        <v>29</v>
      </c>
      <c r="AX142" s="12" t="s">
        <v>72</v>
      </c>
      <c r="AY142" s="148" t="s">
        <v>181</v>
      </c>
    </row>
    <row r="143" spans="2:65" s="12" customFormat="1">
      <c r="B143" s="146"/>
      <c r="D143" s="147" t="s">
        <v>191</v>
      </c>
      <c r="E143" s="148" t="s">
        <v>1</v>
      </c>
      <c r="F143" s="149" t="s">
        <v>637</v>
      </c>
      <c r="H143" s="150">
        <v>-1.6</v>
      </c>
      <c r="I143" s="151"/>
      <c r="L143" s="146"/>
      <c r="M143" s="152"/>
      <c r="T143" s="153"/>
      <c r="AT143" s="148" t="s">
        <v>191</v>
      </c>
      <c r="AU143" s="148" t="s">
        <v>82</v>
      </c>
      <c r="AV143" s="12" t="s">
        <v>82</v>
      </c>
      <c r="AW143" s="12" t="s">
        <v>29</v>
      </c>
      <c r="AX143" s="12" t="s">
        <v>72</v>
      </c>
      <c r="AY143" s="148" t="s">
        <v>181</v>
      </c>
    </row>
    <row r="144" spans="2:65" s="12" customFormat="1">
      <c r="B144" s="146"/>
      <c r="D144" s="147" t="s">
        <v>191</v>
      </c>
      <c r="E144" s="148" t="s">
        <v>1</v>
      </c>
      <c r="F144" s="149" t="s">
        <v>1051</v>
      </c>
      <c r="H144" s="150">
        <v>3.7</v>
      </c>
      <c r="I144" s="151"/>
      <c r="L144" s="146"/>
      <c r="M144" s="152"/>
      <c r="T144" s="153"/>
      <c r="AT144" s="148" t="s">
        <v>191</v>
      </c>
      <c r="AU144" s="148" t="s">
        <v>82</v>
      </c>
      <c r="AV144" s="12" t="s">
        <v>82</v>
      </c>
      <c r="AW144" s="12" t="s">
        <v>29</v>
      </c>
      <c r="AX144" s="12" t="s">
        <v>72</v>
      </c>
      <c r="AY144" s="148" t="s">
        <v>181</v>
      </c>
    </row>
    <row r="145" spans="2:65" s="13" customFormat="1">
      <c r="B145" s="154"/>
      <c r="D145" s="147" t="s">
        <v>191</v>
      </c>
      <c r="E145" s="155" t="s">
        <v>1</v>
      </c>
      <c r="F145" s="156" t="s">
        <v>193</v>
      </c>
      <c r="H145" s="157">
        <v>39.79</v>
      </c>
      <c r="I145" s="158"/>
      <c r="L145" s="154"/>
      <c r="M145" s="159"/>
      <c r="T145" s="160"/>
      <c r="AT145" s="155" t="s">
        <v>191</v>
      </c>
      <c r="AU145" s="155" t="s">
        <v>82</v>
      </c>
      <c r="AV145" s="13" t="s">
        <v>189</v>
      </c>
      <c r="AW145" s="13" t="s">
        <v>29</v>
      </c>
      <c r="AX145" s="13" t="s">
        <v>80</v>
      </c>
      <c r="AY145" s="155" t="s">
        <v>181</v>
      </c>
    </row>
    <row r="146" spans="2:65" s="1" customFormat="1" ht="24.2" customHeight="1">
      <c r="B146" s="132"/>
      <c r="C146" s="133" t="s">
        <v>197</v>
      </c>
      <c r="D146" s="133" t="s">
        <v>184</v>
      </c>
      <c r="E146" s="134" t="s">
        <v>194</v>
      </c>
      <c r="F146" s="135" t="s">
        <v>195</v>
      </c>
      <c r="G146" s="136" t="s">
        <v>187</v>
      </c>
      <c r="H146" s="137">
        <v>39.79</v>
      </c>
      <c r="I146" s="138"/>
      <c r="J146" s="139">
        <f>ROUND(I146*H146,2)</f>
        <v>0</v>
      </c>
      <c r="K146" s="135" t="s">
        <v>188</v>
      </c>
      <c r="L146" s="32"/>
      <c r="M146" s="140" t="s">
        <v>1</v>
      </c>
      <c r="N146" s="141" t="s">
        <v>37</v>
      </c>
      <c r="P146" s="142">
        <f>O146*H146</f>
        <v>0</v>
      </c>
      <c r="Q146" s="142">
        <v>4.3800000000000002E-3</v>
      </c>
      <c r="R146" s="142">
        <f>Q146*H146</f>
        <v>0.1742802</v>
      </c>
      <c r="S146" s="142">
        <v>0</v>
      </c>
      <c r="T146" s="143">
        <f>S146*H146</f>
        <v>0</v>
      </c>
      <c r="AR146" s="144" t="s">
        <v>189</v>
      </c>
      <c r="AT146" s="144" t="s">
        <v>184</v>
      </c>
      <c r="AU146" s="144" t="s">
        <v>82</v>
      </c>
      <c r="AY146" s="17" t="s">
        <v>181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80</v>
      </c>
      <c r="BK146" s="145">
        <f>ROUND(I146*H146,2)</f>
        <v>0</v>
      </c>
      <c r="BL146" s="17" t="s">
        <v>189</v>
      </c>
      <c r="BM146" s="144" t="s">
        <v>639</v>
      </c>
    </row>
    <row r="147" spans="2:65" s="1" customFormat="1" ht="24.2" customHeight="1">
      <c r="B147" s="132"/>
      <c r="C147" s="133" t="s">
        <v>189</v>
      </c>
      <c r="D147" s="133" t="s">
        <v>184</v>
      </c>
      <c r="E147" s="134" t="s">
        <v>198</v>
      </c>
      <c r="F147" s="135" t="s">
        <v>199</v>
      </c>
      <c r="G147" s="136" t="s">
        <v>187</v>
      </c>
      <c r="H147" s="137">
        <v>39.79</v>
      </c>
      <c r="I147" s="138"/>
      <c r="J147" s="139">
        <f>ROUND(I147*H147,2)</f>
        <v>0</v>
      </c>
      <c r="K147" s="135" t="s">
        <v>188</v>
      </c>
      <c r="L147" s="32"/>
      <c r="M147" s="140" t="s">
        <v>1</v>
      </c>
      <c r="N147" s="141" t="s">
        <v>37</v>
      </c>
      <c r="P147" s="142">
        <f>O147*H147</f>
        <v>0</v>
      </c>
      <c r="Q147" s="142">
        <v>3.0000000000000001E-3</v>
      </c>
      <c r="R147" s="142">
        <f>Q147*H147</f>
        <v>0.11937</v>
      </c>
      <c r="S147" s="142">
        <v>0</v>
      </c>
      <c r="T147" s="143">
        <f>S147*H147</f>
        <v>0</v>
      </c>
      <c r="AR147" s="144" t="s">
        <v>189</v>
      </c>
      <c r="AT147" s="144" t="s">
        <v>184</v>
      </c>
      <c r="AU147" s="144" t="s">
        <v>82</v>
      </c>
      <c r="AY147" s="17" t="s">
        <v>181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80</v>
      </c>
      <c r="BK147" s="145">
        <f>ROUND(I147*H147,2)</f>
        <v>0</v>
      </c>
      <c r="BL147" s="17" t="s">
        <v>189</v>
      </c>
      <c r="BM147" s="144" t="s">
        <v>640</v>
      </c>
    </row>
    <row r="148" spans="2:65" s="12" customFormat="1">
      <c r="B148" s="146"/>
      <c r="D148" s="147" t="s">
        <v>191</v>
      </c>
      <c r="E148" s="148" t="s">
        <v>1</v>
      </c>
      <c r="F148" s="149" t="s">
        <v>1052</v>
      </c>
      <c r="H148" s="150">
        <v>39.79</v>
      </c>
      <c r="I148" s="151"/>
      <c r="L148" s="146"/>
      <c r="M148" s="152"/>
      <c r="T148" s="153"/>
      <c r="AT148" s="148" t="s">
        <v>191</v>
      </c>
      <c r="AU148" s="148" t="s">
        <v>82</v>
      </c>
      <c r="AV148" s="12" t="s">
        <v>82</v>
      </c>
      <c r="AW148" s="12" t="s">
        <v>29</v>
      </c>
      <c r="AX148" s="12" t="s">
        <v>72</v>
      </c>
      <c r="AY148" s="148" t="s">
        <v>181</v>
      </c>
    </row>
    <row r="149" spans="2:65" s="14" customFormat="1">
      <c r="B149" s="164"/>
      <c r="D149" s="147" t="s">
        <v>191</v>
      </c>
      <c r="E149" s="165" t="s">
        <v>1</v>
      </c>
      <c r="F149" s="166" t="s">
        <v>735</v>
      </c>
      <c r="H149" s="165" t="s">
        <v>1</v>
      </c>
      <c r="I149" s="167"/>
      <c r="L149" s="164"/>
      <c r="M149" s="168"/>
      <c r="T149" s="169"/>
      <c r="AT149" s="165" t="s">
        <v>191</v>
      </c>
      <c r="AU149" s="165" t="s">
        <v>82</v>
      </c>
      <c r="AV149" s="14" t="s">
        <v>80</v>
      </c>
      <c r="AW149" s="14" t="s">
        <v>29</v>
      </c>
      <c r="AX149" s="14" t="s">
        <v>72</v>
      </c>
      <c r="AY149" s="165" t="s">
        <v>181</v>
      </c>
    </row>
    <row r="150" spans="2:65" s="12" customFormat="1">
      <c r="B150" s="146"/>
      <c r="D150" s="147" t="s">
        <v>191</v>
      </c>
      <c r="E150" s="148" t="s">
        <v>1</v>
      </c>
      <c r="F150" s="149" t="s">
        <v>72</v>
      </c>
      <c r="H150" s="150">
        <v>0</v>
      </c>
      <c r="I150" s="151"/>
      <c r="L150" s="146"/>
      <c r="M150" s="152"/>
      <c r="T150" s="153"/>
      <c r="AT150" s="148" t="s">
        <v>191</v>
      </c>
      <c r="AU150" s="148" t="s">
        <v>82</v>
      </c>
      <c r="AV150" s="12" t="s">
        <v>82</v>
      </c>
      <c r="AW150" s="12" t="s">
        <v>29</v>
      </c>
      <c r="AX150" s="12" t="s">
        <v>72</v>
      </c>
      <c r="AY150" s="148" t="s">
        <v>181</v>
      </c>
    </row>
    <row r="151" spans="2:65" s="13" customFormat="1">
      <c r="B151" s="154"/>
      <c r="D151" s="147" t="s">
        <v>191</v>
      </c>
      <c r="E151" s="155" t="s">
        <v>1</v>
      </c>
      <c r="F151" s="156" t="s">
        <v>193</v>
      </c>
      <c r="H151" s="157">
        <v>39.79</v>
      </c>
      <c r="I151" s="158"/>
      <c r="L151" s="154"/>
      <c r="M151" s="159"/>
      <c r="T151" s="160"/>
      <c r="AT151" s="155" t="s">
        <v>191</v>
      </c>
      <c r="AU151" s="155" t="s">
        <v>82</v>
      </c>
      <c r="AV151" s="13" t="s">
        <v>189</v>
      </c>
      <c r="AW151" s="13" t="s">
        <v>29</v>
      </c>
      <c r="AX151" s="13" t="s">
        <v>80</v>
      </c>
      <c r="AY151" s="155" t="s">
        <v>181</v>
      </c>
    </row>
    <row r="152" spans="2:65" s="1" customFormat="1" ht="16.5" customHeight="1">
      <c r="B152" s="132"/>
      <c r="C152" s="133" t="s">
        <v>206</v>
      </c>
      <c r="D152" s="133" t="s">
        <v>184</v>
      </c>
      <c r="E152" s="134" t="s">
        <v>201</v>
      </c>
      <c r="F152" s="135" t="s">
        <v>202</v>
      </c>
      <c r="G152" s="136" t="s">
        <v>187</v>
      </c>
      <c r="H152" s="137">
        <v>50</v>
      </c>
      <c r="I152" s="138"/>
      <c r="J152" s="139">
        <f>ROUND(I152*H152,2)</f>
        <v>0</v>
      </c>
      <c r="K152" s="135" t="s">
        <v>188</v>
      </c>
      <c r="L152" s="32"/>
      <c r="M152" s="140" t="s">
        <v>1</v>
      </c>
      <c r="N152" s="141" t="s">
        <v>37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189</v>
      </c>
      <c r="AT152" s="144" t="s">
        <v>184</v>
      </c>
      <c r="AU152" s="144" t="s">
        <v>82</v>
      </c>
      <c r="AY152" s="17" t="s">
        <v>181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80</v>
      </c>
      <c r="BK152" s="145">
        <f>ROUND(I152*H152,2)</f>
        <v>0</v>
      </c>
      <c r="BL152" s="17" t="s">
        <v>189</v>
      </c>
      <c r="BM152" s="144" t="s">
        <v>642</v>
      </c>
    </row>
    <row r="153" spans="2:65" s="1" customFormat="1" ht="19.5">
      <c r="B153" s="32"/>
      <c r="D153" s="147" t="s">
        <v>204</v>
      </c>
      <c r="F153" s="161" t="s">
        <v>205</v>
      </c>
      <c r="I153" s="162"/>
      <c r="L153" s="32"/>
      <c r="M153" s="163"/>
      <c r="T153" s="56"/>
      <c r="AT153" s="17" t="s">
        <v>204</v>
      </c>
      <c r="AU153" s="17" t="s">
        <v>82</v>
      </c>
    </row>
    <row r="154" spans="2:65" s="1" customFormat="1" ht="24.2" customHeight="1">
      <c r="B154" s="132"/>
      <c r="C154" s="133" t="s">
        <v>182</v>
      </c>
      <c r="D154" s="133" t="s">
        <v>184</v>
      </c>
      <c r="E154" s="134" t="s">
        <v>207</v>
      </c>
      <c r="F154" s="135" t="s">
        <v>208</v>
      </c>
      <c r="G154" s="136" t="s">
        <v>187</v>
      </c>
      <c r="H154" s="137">
        <v>50</v>
      </c>
      <c r="I154" s="138"/>
      <c r="J154" s="139">
        <f>ROUND(I154*H154,2)</f>
        <v>0</v>
      </c>
      <c r="K154" s="135" t="s">
        <v>188</v>
      </c>
      <c r="L154" s="32"/>
      <c r="M154" s="140" t="s">
        <v>1</v>
      </c>
      <c r="N154" s="141" t="s">
        <v>37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189</v>
      </c>
      <c r="AT154" s="144" t="s">
        <v>184</v>
      </c>
      <c r="AU154" s="144" t="s">
        <v>82</v>
      </c>
      <c r="AY154" s="17" t="s">
        <v>181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80</v>
      </c>
      <c r="BK154" s="145">
        <f>ROUND(I154*H154,2)</f>
        <v>0</v>
      </c>
      <c r="BL154" s="17" t="s">
        <v>189</v>
      </c>
      <c r="BM154" s="144" t="s">
        <v>643</v>
      </c>
    </row>
    <row r="155" spans="2:65" s="1" customFormat="1" ht="19.5">
      <c r="B155" s="32"/>
      <c r="D155" s="147" t="s">
        <v>204</v>
      </c>
      <c r="F155" s="161" t="s">
        <v>205</v>
      </c>
      <c r="I155" s="162"/>
      <c r="L155" s="32"/>
      <c r="M155" s="163"/>
      <c r="T155" s="56"/>
      <c r="AT155" s="17" t="s">
        <v>204</v>
      </c>
      <c r="AU155" s="17" t="s">
        <v>82</v>
      </c>
    </row>
    <row r="156" spans="2:65" s="1" customFormat="1" ht="24.2" customHeight="1">
      <c r="B156" s="132"/>
      <c r="C156" s="133" t="s">
        <v>215</v>
      </c>
      <c r="D156" s="133" t="s">
        <v>184</v>
      </c>
      <c r="E156" s="134" t="s">
        <v>210</v>
      </c>
      <c r="F156" s="135" t="s">
        <v>211</v>
      </c>
      <c r="G156" s="136" t="s">
        <v>187</v>
      </c>
      <c r="H156" s="137">
        <v>5</v>
      </c>
      <c r="I156" s="138"/>
      <c r="J156" s="139">
        <f>ROUND(I156*H156,2)</f>
        <v>0</v>
      </c>
      <c r="K156" s="135" t="s">
        <v>188</v>
      </c>
      <c r="L156" s="32"/>
      <c r="M156" s="140" t="s">
        <v>1</v>
      </c>
      <c r="N156" s="141" t="s">
        <v>37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189</v>
      </c>
      <c r="AT156" s="144" t="s">
        <v>184</v>
      </c>
      <c r="AU156" s="144" t="s">
        <v>82</v>
      </c>
      <c r="AY156" s="17" t="s">
        <v>181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80</v>
      </c>
      <c r="BK156" s="145">
        <f>ROUND(I156*H156,2)</f>
        <v>0</v>
      </c>
      <c r="BL156" s="17" t="s">
        <v>189</v>
      </c>
      <c r="BM156" s="144" t="s">
        <v>644</v>
      </c>
    </row>
    <row r="157" spans="2:65" s="1" customFormat="1" ht="19.5">
      <c r="B157" s="32"/>
      <c r="D157" s="147" t="s">
        <v>204</v>
      </c>
      <c r="F157" s="161" t="s">
        <v>205</v>
      </c>
      <c r="I157" s="162"/>
      <c r="L157" s="32"/>
      <c r="M157" s="163"/>
      <c r="T157" s="56"/>
      <c r="AT157" s="17" t="s">
        <v>204</v>
      </c>
      <c r="AU157" s="17" t="s">
        <v>82</v>
      </c>
    </row>
    <row r="158" spans="2:65" s="11" customFormat="1" ht="22.9" customHeight="1">
      <c r="B158" s="120"/>
      <c r="D158" s="121" t="s">
        <v>71</v>
      </c>
      <c r="E158" s="130" t="s">
        <v>213</v>
      </c>
      <c r="F158" s="130" t="s">
        <v>214</v>
      </c>
      <c r="I158" s="123"/>
      <c r="J158" s="131">
        <f>BK158</f>
        <v>0</v>
      </c>
      <c r="L158" s="120"/>
      <c r="M158" s="125"/>
      <c r="P158" s="126">
        <f>SUM(P159:P170)</f>
        <v>0</v>
      </c>
      <c r="R158" s="126">
        <f>SUM(R159:R170)</f>
        <v>3.2707999999999995E-3</v>
      </c>
      <c r="T158" s="127">
        <f>SUM(T159:T170)</f>
        <v>3.0556999999999999</v>
      </c>
      <c r="AR158" s="121" t="s">
        <v>80</v>
      </c>
      <c r="AT158" s="128" t="s">
        <v>71</v>
      </c>
      <c r="AU158" s="128" t="s">
        <v>80</v>
      </c>
      <c r="AY158" s="121" t="s">
        <v>181</v>
      </c>
      <c r="BK158" s="129">
        <f>SUM(BK159:BK170)</f>
        <v>0</v>
      </c>
    </row>
    <row r="159" spans="2:65" s="1" customFormat="1" ht="33" customHeight="1">
      <c r="B159" s="132"/>
      <c r="C159" s="133" t="s">
        <v>219</v>
      </c>
      <c r="D159" s="133" t="s">
        <v>184</v>
      </c>
      <c r="E159" s="134" t="s">
        <v>216</v>
      </c>
      <c r="F159" s="135" t="s">
        <v>217</v>
      </c>
      <c r="G159" s="136" t="s">
        <v>187</v>
      </c>
      <c r="H159" s="137">
        <v>19.239999999999998</v>
      </c>
      <c r="I159" s="138"/>
      <c r="J159" s="139">
        <f>ROUND(I159*H159,2)</f>
        <v>0</v>
      </c>
      <c r="K159" s="135" t="s">
        <v>188</v>
      </c>
      <c r="L159" s="32"/>
      <c r="M159" s="140" t="s">
        <v>1</v>
      </c>
      <c r="N159" s="141" t="s">
        <v>37</v>
      </c>
      <c r="P159" s="142">
        <f>O159*H159</f>
        <v>0</v>
      </c>
      <c r="Q159" s="142">
        <v>1.2999999999999999E-4</v>
      </c>
      <c r="R159" s="142">
        <f>Q159*H159</f>
        <v>2.5011999999999994E-3</v>
      </c>
      <c r="S159" s="142">
        <v>0</v>
      </c>
      <c r="T159" s="143">
        <f>S159*H159</f>
        <v>0</v>
      </c>
      <c r="AR159" s="144" t="s">
        <v>189</v>
      </c>
      <c r="AT159" s="144" t="s">
        <v>184</v>
      </c>
      <c r="AU159" s="144" t="s">
        <v>82</v>
      </c>
      <c r="AY159" s="17" t="s">
        <v>181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80</v>
      </c>
      <c r="BK159" s="145">
        <f>ROUND(I159*H159,2)</f>
        <v>0</v>
      </c>
      <c r="BL159" s="17" t="s">
        <v>189</v>
      </c>
      <c r="BM159" s="144" t="s">
        <v>645</v>
      </c>
    </row>
    <row r="160" spans="2:65" s="1" customFormat="1" ht="24.2" customHeight="1">
      <c r="B160" s="132"/>
      <c r="C160" s="133" t="s">
        <v>213</v>
      </c>
      <c r="D160" s="133" t="s">
        <v>184</v>
      </c>
      <c r="E160" s="134" t="s">
        <v>220</v>
      </c>
      <c r="F160" s="135" t="s">
        <v>221</v>
      </c>
      <c r="G160" s="136" t="s">
        <v>187</v>
      </c>
      <c r="H160" s="137">
        <v>19.239999999999998</v>
      </c>
      <c r="I160" s="138"/>
      <c r="J160" s="139">
        <f>ROUND(I160*H160,2)</f>
        <v>0</v>
      </c>
      <c r="K160" s="135" t="s">
        <v>188</v>
      </c>
      <c r="L160" s="32"/>
      <c r="M160" s="140" t="s">
        <v>1</v>
      </c>
      <c r="N160" s="141" t="s">
        <v>37</v>
      </c>
      <c r="P160" s="142">
        <f>O160*H160</f>
        <v>0</v>
      </c>
      <c r="Q160" s="142">
        <v>4.0000000000000003E-5</v>
      </c>
      <c r="R160" s="142">
        <f>Q160*H160</f>
        <v>7.6959999999999995E-4</v>
      </c>
      <c r="S160" s="142">
        <v>0</v>
      </c>
      <c r="T160" s="143">
        <f>S160*H160</f>
        <v>0</v>
      </c>
      <c r="AR160" s="144" t="s">
        <v>189</v>
      </c>
      <c r="AT160" s="144" t="s">
        <v>184</v>
      </c>
      <c r="AU160" s="144" t="s">
        <v>82</v>
      </c>
      <c r="AY160" s="17" t="s">
        <v>181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7" t="s">
        <v>80</v>
      </c>
      <c r="BK160" s="145">
        <f>ROUND(I160*H160,2)</f>
        <v>0</v>
      </c>
      <c r="BL160" s="17" t="s">
        <v>189</v>
      </c>
      <c r="BM160" s="144" t="s">
        <v>646</v>
      </c>
    </row>
    <row r="161" spans="2:65" s="12" customFormat="1">
      <c r="B161" s="146"/>
      <c r="D161" s="147" t="s">
        <v>191</v>
      </c>
      <c r="E161" s="148" t="s">
        <v>1</v>
      </c>
      <c r="F161" s="149" t="s">
        <v>1053</v>
      </c>
      <c r="H161" s="150">
        <v>19.239999999999998</v>
      </c>
      <c r="I161" s="151"/>
      <c r="L161" s="146"/>
      <c r="M161" s="152"/>
      <c r="T161" s="153"/>
      <c r="AT161" s="148" t="s">
        <v>191</v>
      </c>
      <c r="AU161" s="148" t="s">
        <v>82</v>
      </c>
      <c r="AV161" s="12" t="s">
        <v>82</v>
      </c>
      <c r="AW161" s="12" t="s">
        <v>29</v>
      </c>
      <c r="AX161" s="12" t="s">
        <v>72</v>
      </c>
      <c r="AY161" s="148" t="s">
        <v>181</v>
      </c>
    </row>
    <row r="162" spans="2:65" s="13" customFormat="1">
      <c r="B162" s="154"/>
      <c r="D162" s="147" t="s">
        <v>191</v>
      </c>
      <c r="E162" s="155" t="s">
        <v>1</v>
      </c>
      <c r="F162" s="156" t="s">
        <v>193</v>
      </c>
      <c r="H162" s="157">
        <v>19.239999999999998</v>
      </c>
      <c r="I162" s="158"/>
      <c r="L162" s="154"/>
      <c r="M162" s="159"/>
      <c r="T162" s="160"/>
      <c r="AT162" s="155" t="s">
        <v>191</v>
      </c>
      <c r="AU162" s="155" t="s">
        <v>82</v>
      </c>
      <c r="AV162" s="13" t="s">
        <v>189</v>
      </c>
      <c r="AW162" s="13" t="s">
        <v>29</v>
      </c>
      <c r="AX162" s="13" t="s">
        <v>80</v>
      </c>
      <c r="AY162" s="155" t="s">
        <v>181</v>
      </c>
    </row>
    <row r="163" spans="2:65" s="1" customFormat="1" ht="21.75" customHeight="1">
      <c r="B163" s="132"/>
      <c r="C163" s="133" t="s">
        <v>110</v>
      </c>
      <c r="D163" s="133" t="s">
        <v>184</v>
      </c>
      <c r="E163" s="134" t="s">
        <v>223</v>
      </c>
      <c r="F163" s="135" t="s">
        <v>224</v>
      </c>
      <c r="G163" s="136" t="s">
        <v>187</v>
      </c>
      <c r="H163" s="137">
        <v>1.6</v>
      </c>
      <c r="I163" s="138"/>
      <c r="J163" s="139">
        <f>ROUND(I163*H163,2)</f>
        <v>0</v>
      </c>
      <c r="K163" s="135" t="s">
        <v>648</v>
      </c>
      <c r="L163" s="32"/>
      <c r="M163" s="140" t="s">
        <v>1</v>
      </c>
      <c r="N163" s="141" t="s">
        <v>37</v>
      </c>
      <c r="P163" s="142">
        <f>O163*H163</f>
        <v>0</v>
      </c>
      <c r="Q163" s="142">
        <v>0</v>
      </c>
      <c r="R163" s="142">
        <f>Q163*H163</f>
        <v>0</v>
      </c>
      <c r="S163" s="142">
        <v>7.5999999999999998E-2</v>
      </c>
      <c r="T163" s="143">
        <f>S163*H163</f>
        <v>0.1216</v>
      </c>
      <c r="AR163" s="144" t="s">
        <v>189</v>
      </c>
      <c r="AT163" s="144" t="s">
        <v>184</v>
      </c>
      <c r="AU163" s="144" t="s">
        <v>82</v>
      </c>
      <c r="AY163" s="17" t="s">
        <v>181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80</v>
      </c>
      <c r="BK163" s="145">
        <f>ROUND(I163*H163,2)</f>
        <v>0</v>
      </c>
      <c r="BL163" s="17" t="s">
        <v>189</v>
      </c>
      <c r="BM163" s="144" t="s">
        <v>1084</v>
      </c>
    </row>
    <row r="164" spans="2:65" s="12" customFormat="1">
      <c r="B164" s="146"/>
      <c r="D164" s="147" t="s">
        <v>191</v>
      </c>
      <c r="E164" s="148" t="s">
        <v>1</v>
      </c>
      <c r="F164" s="149" t="s">
        <v>226</v>
      </c>
      <c r="H164" s="150">
        <v>1.6</v>
      </c>
      <c r="I164" s="151"/>
      <c r="L164" s="146"/>
      <c r="M164" s="152"/>
      <c r="T164" s="153"/>
      <c r="AT164" s="148" t="s">
        <v>191</v>
      </c>
      <c r="AU164" s="148" t="s">
        <v>82</v>
      </c>
      <c r="AV164" s="12" t="s">
        <v>82</v>
      </c>
      <c r="AW164" s="12" t="s">
        <v>29</v>
      </c>
      <c r="AX164" s="12" t="s">
        <v>80</v>
      </c>
      <c r="AY164" s="148" t="s">
        <v>181</v>
      </c>
    </row>
    <row r="165" spans="2:65" s="1" customFormat="1" ht="33" customHeight="1">
      <c r="B165" s="132"/>
      <c r="C165" s="133" t="s">
        <v>113</v>
      </c>
      <c r="D165" s="133" t="s">
        <v>184</v>
      </c>
      <c r="E165" s="134" t="s">
        <v>227</v>
      </c>
      <c r="F165" s="135" t="s">
        <v>228</v>
      </c>
      <c r="G165" s="136" t="s">
        <v>187</v>
      </c>
      <c r="H165" s="137">
        <v>24.05</v>
      </c>
      <c r="I165" s="138"/>
      <c r="J165" s="139">
        <f>ROUND(I165*H165,2)</f>
        <v>0</v>
      </c>
      <c r="K165" s="135" t="s">
        <v>188</v>
      </c>
      <c r="L165" s="32"/>
      <c r="M165" s="140" t="s">
        <v>1</v>
      </c>
      <c r="N165" s="141" t="s">
        <v>37</v>
      </c>
      <c r="P165" s="142">
        <f>O165*H165</f>
        <v>0</v>
      </c>
      <c r="Q165" s="142">
        <v>0</v>
      </c>
      <c r="R165" s="142">
        <f>Q165*H165</f>
        <v>0</v>
      </c>
      <c r="S165" s="142">
        <v>0.122</v>
      </c>
      <c r="T165" s="143">
        <f>S165*H165</f>
        <v>2.9340999999999999</v>
      </c>
      <c r="AR165" s="144" t="s">
        <v>189</v>
      </c>
      <c r="AT165" s="144" t="s">
        <v>184</v>
      </c>
      <c r="AU165" s="144" t="s">
        <v>82</v>
      </c>
      <c r="AY165" s="17" t="s">
        <v>181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80</v>
      </c>
      <c r="BK165" s="145">
        <f>ROUND(I165*H165,2)</f>
        <v>0</v>
      </c>
      <c r="BL165" s="17" t="s">
        <v>189</v>
      </c>
      <c r="BM165" s="144" t="s">
        <v>650</v>
      </c>
    </row>
    <row r="166" spans="2:65" s="14" customFormat="1">
      <c r="B166" s="164"/>
      <c r="D166" s="147" t="s">
        <v>191</v>
      </c>
      <c r="E166" s="165" t="s">
        <v>1</v>
      </c>
      <c r="F166" s="166" t="s">
        <v>230</v>
      </c>
      <c r="H166" s="165" t="s">
        <v>1</v>
      </c>
      <c r="I166" s="167"/>
      <c r="L166" s="164"/>
      <c r="M166" s="168"/>
      <c r="T166" s="169"/>
      <c r="AT166" s="165" t="s">
        <v>191</v>
      </c>
      <c r="AU166" s="165" t="s">
        <v>82</v>
      </c>
      <c r="AV166" s="14" t="s">
        <v>80</v>
      </c>
      <c r="AW166" s="14" t="s">
        <v>29</v>
      </c>
      <c r="AX166" s="14" t="s">
        <v>72</v>
      </c>
      <c r="AY166" s="165" t="s">
        <v>181</v>
      </c>
    </row>
    <row r="167" spans="2:65" s="12" customFormat="1">
      <c r="B167" s="146"/>
      <c r="D167" s="147" t="s">
        <v>191</v>
      </c>
      <c r="E167" s="148" t="s">
        <v>1</v>
      </c>
      <c r="F167" s="149" t="s">
        <v>1055</v>
      </c>
      <c r="H167" s="150">
        <v>11.84</v>
      </c>
      <c r="I167" s="151"/>
      <c r="L167" s="146"/>
      <c r="M167" s="152"/>
      <c r="T167" s="153"/>
      <c r="AT167" s="148" t="s">
        <v>191</v>
      </c>
      <c r="AU167" s="148" t="s">
        <v>82</v>
      </c>
      <c r="AV167" s="12" t="s">
        <v>82</v>
      </c>
      <c r="AW167" s="12" t="s">
        <v>29</v>
      </c>
      <c r="AX167" s="12" t="s">
        <v>72</v>
      </c>
      <c r="AY167" s="148" t="s">
        <v>181</v>
      </c>
    </row>
    <row r="168" spans="2:65" s="14" customFormat="1">
      <c r="B168" s="164"/>
      <c r="D168" s="147" t="s">
        <v>191</v>
      </c>
      <c r="E168" s="165" t="s">
        <v>1</v>
      </c>
      <c r="F168" s="166" t="s">
        <v>652</v>
      </c>
      <c r="H168" s="165" t="s">
        <v>1</v>
      </c>
      <c r="I168" s="167"/>
      <c r="L168" s="164"/>
      <c r="M168" s="168"/>
      <c r="T168" s="169"/>
      <c r="AT168" s="165" t="s">
        <v>191</v>
      </c>
      <c r="AU168" s="165" t="s">
        <v>82</v>
      </c>
      <c r="AV168" s="14" t="s">
        <v>80</v>
      </c>
      <c r="AW168" s="14" t="s">
        <v>29</v>
      </c>
      <c r="AX168" s="14" t="s">
        <v>72</v>
      </c>
      <c r="AY168" s="165" t="s">
        <v>181</v>
      </c>
    </row>
    <row r="169" spans="2:65" s="12" customFormat="1">
      <c r="B169" s="146"/>
      <c r="D169" s="147" t="s">
        <v>191</v>
      </c>
      <c r="E169" s="148" t="s">
        <v>1</v>
      </c>
      <c r="F169" s="149" t="s">
        <v>990</v>
      </c>
      <c r="H169" s="150">
        <v>12.21</v>
      </c>
      <c r="I169" s="151"/>
      <c r="L169" s="146"/>
      <c r="M169" s="152"/>
      <c r="T169" s="153"/>
      <c r="AT169" s="148" t="s">
        <v>191</v>
      </c>
      <c r="AU169" s="148" t="s">
        <v>82</v>
      </c>
      <c r="AV169" s="12" t="s">
        <v>82</v>
      </c>
      <c r="AW169" s="12" t="s">
        <v>29</v>
      </c>
      <c r="AX169" s="12" t="s">
        <v>72</v>
      </c>
      <c r="AY169" s="148" t="s">
        <v>181</v>
      </c>
    </row>
    <row r="170" spans="2:65" s="13" customFormat="1">
      <c r="B170" s="154"/>
      <c r="D170" s="147" t="s">
        <v>191</v>
      </c>
      <c r="E170" s="155" t="s">
        <v>1</v>
      </c>
      <c r="F170" s="156" t="s">
        <v>193</v>
      </c>
      <c r="H170" s="157">
        <v>24.05</v>
      </c>
      <c r="I170" s="158"/>
      <c r="L170" s="154"/>
      <c r="M170" s="159"/>
      <c r="T170" s="160"/>
      <c r="AT170" s="155" t="s">
        <v>191</v>
      </c>
      <c r="AU170" s="155" t="s">
        <v>82</v>
      </c>
      <c r="AV170" s="13" t="s">
        <v>189</v>
      </c>
      <c r="AW170" s="13" t="s">
        <v>29</v>
      </c>
      <c r="AX170" s="13" t="s">
        <v>80</v>
      </c>
      <c r="AY170" s="155" t="s">
        <v>181</v>
      </c>
    </row>
    <row r="171" spans="2:65" s="11" customFormat="1" ht="22.9" customHeight="1">
      <c r="B171" s="120"/>
      <c r="D171" s="121" t="s">
        <v>71</v>
      </c>
      <c r="E171" s="130" t="s">
        <v>232</v>
      </c>
      <c r="F171" s="130" t="s">
        <v>233</v>
      </c>
      <c r="I171" s="123"/>
      <c r="J171" s="131">
        <f>BK171</f>
        <v>0</v>
      </c>
      <c r="L171" s="120"/>
      <c r="M171" s="125"/>
      <c r="P171" s="126">
        <f>SUM(P172:P179)</f>
        <v>0</v>
      </c>
      <c r="R171" s="126">
        <f>SUM(R172:R179)</f>
        <v>0</v>
      </c>
      <c r="T171" s="127">
        <f>SUM(T172:T179)</f>
        <v>0</v>
      </c>
      <c r="AR171" s="121" t="s">
        <v>80</v>
      </c>
      <c r="AT171" s="128" t="s">
        <v>71</v>
      </c>
      <c r="AU171" s="128" t="s">
        <v>80</v>
      </c>
      <c r="AY171" s="121" t="s">
        <v>181</v>
      </c>
      <c r="BK171" s="129">
        <f>SUM(BK172:BK179)</f>
        <v>0</v>
      </c>
    </row>
    <row r="172" spans="2:65" s="1" customFormat="1" ht="24.2" customHeight="1">
      <c r="B172" s="132"/>
      <c r="C172" s="133" t="s">
        <v>116</v>
      </c>
      <c r="D172" s="133" t="s">
        <v>184</v>
      </c>
      <c r="E172" s="134" t="s">
        <v>234</v>
      </c>
      <c r="F172" s="135" t="s">
        <v>235</v>
      </c>
      <c r="G172" s="136" t="s">
        <v>236</v>
      </c>
      <c r="H172" s="137">
        <v>3.4649999999999999</v>
      </c>
      <c r="I172" s="138"/>
      <c r="J172" s="139">
        <f>ROUND(I172*H172,2)</f>
        <v>0</v>
      </c>
      <c r="K172" s="135" t="s">
        <v>188</v>
      </c>
      <c r="L172" s="32"/>
      <c r="M172" s="140" t="s">
        <v>1</v>
      </c>
      <c r="N172" s="141" t="s">
        <v>37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189</v>
      </c>
      <c r="AT172" s="144" t="s">
        <v>184</v>
      </c>
      <c r="AU172" s="144" t="s">
        <v>82</v>
      </c>
      <c r="AY172" s="17" t="s">
        <v>181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80</v>
      </c>
      <c r="BK172" s="145">
        <f>ROUND(I172*H172,2)</f>
        <v>0</v>
      </c>
      <c r="BL172" s="17" t="s">
        <v>189</v>
      </c>
      <c r="BM172" s="144" t="s">
        <v>654</v>
      </c>
    </row>
    <row r="173" spans="2:65" s="1" customFormat="1" ht="21.75" customHeight="1">
      <c r="B173" s="132"/>
      <c r="C173" s="133" t="s">
        <v>119</v>
      </c>
      <c r="D173" s="133" t="s">
        <v>184</v>
      </c>
      <c r="E173" s="134" t="s">
        <v>238</v>
      </c>
      <c r="F173" s="135" t="s">
        <v>239</v>
      </c>
      <c r="G173" s="136" t="s">
        <v>240</v>
      </c>
      <c r="H173" s="137">
        <v>18</v>
      </c>
      <c r="I173" s="138"/>
      <c r="J173" s="139">
        <f>ROUND(I173*H173,2)</f>
        <v>0</v>
      </c>
      <c r="K173" s="135" t="s">
        <v>188</v>
      </c>
      <c r="L173" s="32"/>
      <c r="M173" s="140" t="s">
        <v>1</v>
      </c>
      <c r="N173" s="141" t="s">
        <v>37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189</v>
      </c>
      <c r="AT173" s="144" t="s">
        <v>184</v>
      </c>
      <c r="AU173" s="144" t="s">
        <v>82</v>
      </c>
      <c r="AY173" s="17" t="s">
        <v>181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7" t="s">
        <v>80</v>
      </c>
      <c r="BK173" s="145">
        <f>ROUND(I173*H173,2)</f>
        <v>0</v>
      </c>
      <c r="BL173" s="17" t="s">
        <v>189</v>
      </c>
      <c r="BM173" s="144" t="s">
        <v>655</v>
      </c>
    </row>
    <row r="174" spans="2:65" s="1" customFormat="1" ht="24.2" customHeight="1">
      <c r="B174" s="132"/>
      <c r="C174" s="133" t="s">
        <v>122</v>
      </c>
      <c r="D174" s="133" t="s">
        <v>184</v>
      </c>
      <c r="E174" s="134" t="s">
        <v>242</v>
      </c>
      <c r="F174" s="135" t="s">
        <v>243</v>
      </c>
      <c r="G174" s="136" t="s">
        <v>240</v>
      </c>
      <c r="H174" s="137">
        <v>180</v>
      </c>
      <c r="I174" s="138"/>
      <c r="J174" s="139">
        <f>ROUND(I174*H174,2)</f>
        <v>0</v>
      </c>
      <c r="K174" s="135" t="s">
        <v>188</v>
      </c>
      <c r="L174" s="32"/>
      <c r="M174" s="140" t="s">
        <v>1</v>
      </c>
      <c r="N174" s="141" t="s">
        <v>37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189</v>
      </c>
      <c r="AT174" s="144" t="s">
        <v>184</v>
      </c>
      <c r="AU174" s="144" t="s">
        <v>82</v>
      </c>
      <c r="AY174" s="17" t="s">
        <v>181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80</v>
      </c>
      <c r="BK174" s="145">
        <f>ROUND(I174*H174,2)</f>
        <v>0</v>
      </c>
      <c r="BL174" s="17" t="s">
        <v>189</v>
      </c>
      <c r="BM174" s="144" t="s">
        <v>656</v>
      </c>
    </row>
    <row r="175" spans="2:65" s="12" customFormat="1">
      <c r="B175" s="146"/>
      <c r="D175" s="147" t="s">
        <v>191</v>
      </c>
      <c r="E175" s="148" t="s">
        <v>1</v>
      </c>
      <c r="F175" s="149" t="s">
        <v>245</v>
      </c>
      <c r="H175" s="150">
        <v>180</v>
      </c>
      <c r="I175" s="151"/>
      <c r="L175" s="146"/>
      <c r="M175" s="152"/>
      <c r="T175" s="153"/>
      <c r="AT175" s="148" t="s">
        <v>191</v>
      </c>
      <c r="AU175" s="148" t="s">
        <v>82</v>
      </c>
      <c r="AV175" s="12" t="s">
        <v>82</v>
      </c>
      <c r="AW175" s="12" t="s">
        <v>29</v>
      </c>
      <c r="AX175" s="12" t="s">
        <v>80</v>
      </c>
      <c r="AY175" s="148" t="s">
        <v>181</v>
      </c>
    </row>
    <row r="176" spans="2:65" s="1" customFormat="1" ht="24.2" customHeight="1">
      <c r="B176" s="132"/>
      <c r="C176" s="133" t="s">
        <v>8</v>
      </c>
      <c r="D176" s="133" t="s">
        <v>184</v>
      </c>
      <c r="E176" s="134" t="s">
        <v>246</v>
      </c>
      <c r="F176" s="135" t="s">
        <v>247</v>
      </c>
      <c r="G176" s="136" t="s">
        <v>236</v>
      </c>
      <c r="H176" s="137">
        <v>3.4649999999999999</v>
      </c>
      <c r="I176" s="138"/>
      <c r="J176" s="139">
        <f>ROUND(I176*H176,2)</f>
        <v>0</v>
      </c>
      <c r="K176" s="135" t="s">
        <v>188</v>
      </c>
      <c r="L176" s="32"/>
      <c r="M176" s="140" t="s">
        <v>1</v>
      </c>
      <c r="N176" s="141" t="s">
        <v>37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189</v>
      </c>
      <c r="AT176" s="144" t="s">
        <v>184</v>
      </c>
      <c r="AU176" s="144" t="s">
        <v>82</v>
      </c>
      <c r="AY176" s="17" t="s">
        <v>181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80</v>
      </c>
      <c r="BK176" s="145">
        <f>ROUND(I176*H176,2)</f>
        <v>0</v>
      </c>
      <c r="BL176" s="17" t="s">
        <v>189</v>
      </c>
      <c r="BM176" s="144" t="s">
        <v>657</v>
      </c>
    </row>
    <row r="177" spans="2:65" s="1" customFormat="1" ht="24.2" customHeight="1">
      <c r="B177" s="132"/>
      <c r="C177" s="133" t="s">
        <v>127</v>
      </c>
      <c r="D177" s="133" t="s">
        <v>184</v>
      </c>
      <c r="E177" s="134" t="s">
        <v>249</v>
      </c>
      <c r="F177" s="135" t="s">
        <v>250</v>
      </c>
      <c r="G177" s="136" t="s">
        <v>236</v>
      </c>
      <c r="H177" s="137">
        <v>65.834999999999994</v>
      </c>
      <c r="I177" s="138"/>
      <c r="J177" s="139">
        <f>ROUND(I177*H177,2)</f>
        <v>0</v>
      </c>
      <c r="K177" s="135" t="s">
        <v>188</v>
      </c>
      <c r="L177" s="32"/>
      <c r="M177" s="140" t="s">
        <v>1</v>
      </c>
      <c r="N177" s="141" t="s">
        <v>37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189</v>
      </c>
      <c r="AT177" s="144" t="s">
        <v>184</v>
      </c>
      <c r="AU177" s="144" t="s">
        <v>82</v>
      </c>
      <c r="AY177" s="17" t="s">
        <v>181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80</v>
      </c>
      <c r="BK177" s="145">
        <f>ROUND(I177*H177,2)</f>
        <v>0</v>
      </c>
      <c r="BL177" s="17" t="s">
        <v>189</v>
      </c>
      <c r="BM177" s="144" t="s">
        <v>658</v>
      </c>
    </row>
    <row r="178" spans="2:65" s="12" customFormat="1">
      <c r="B178" s="146"/>
      <c r="D178" s="147" t="s">
        <v>191</v>
      </c>
      <c r="F178" s="149" t="s">
        <v>1056</v>
      </c>
      <c r="H178" s="150">
        <v>65.834999999999994</v>
      </c>
      <c r="I178" s="151"/>
      <c r="L178" s="146"/>
      <c r="M178" s="152"/>
      <c r="T178" s="153"/>
      <c r="AT178" s="148" t="s">
        <v>191</v>
      </c>
      <c r="AU178" s="148" t="s">
        <v>82</v>
      </c>
      <c r="AV178" s="12" t="s">
        <v>82</v>
      </c>
      <c r="AW178" s="12" t="s">
        <v>3</v>
      </c>
      <c r="AX178" s="12" t="s">
        <v>80</v>
      </c>
      <c r="AY178" s="148" t="s">
        <v>181</v>
      </c>
    </row>
    <row r="179" spans="2:65" s="1" customFormat="1" ht="33" customHeight="1">
      <c r="B179" s="132"/>
      <c r="C179" s="133" t="s">
        <v>130</v>
      </c>
      <c r="D179" s="133" t="s">
        <v>184</v>
      </c>
      <c r="E179" s="134" t="s">
        <v>253</v>
      </c>
      <c r="F179" s="135" t="s">
        <v>254</v>
      </c>
      <c r="G179" s="136" t="s">
        <v>236</v>
      </c>
      <c r="H179" s="137">
        <v>3.4649999999999999</v>
      </c>
      <c r="I179" s="138"/>
      <c r="J179" s="139">
        <f>ROUND(I179*H179,2)</f>
        <v>0</v>
      </c>
      <c r="K179" s="135" t="s">
        <v>188</v>
      </c>
      <c r="L179" s="32"/>
      <c r="M179" s="140" t="s">
        <v>1</v>
      </c>
      <c r="N179" s="141" t="s">
        <v>37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189</v>
      </c>
      <c r="AT179" s="144" t="s">
        <v>184</v>
      </c>
      <c r="AU179" s="144" t="s">
        <v>82</v>
      </c>
      <c r="AY179" s="17" t="s">
        <v>181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80</v>
      </c>
      <c r="BK179" s="145">
        <f>ROUND(I179*H179,2)</f>
        <v>0</v>
      </c>
      <c r="BL179" s="17" t="s">
        <v>189</v>
      </c>
      <c r="BM179" s="144" t="s">
        <v>660</v>
      </c>
    </row>
    <row r="180" spans="2:65" s="11" customFormat="1" ht="22.9" customHeight="1">
      <c r="B180" s="120"/>
      <c r="D180" s="121" t="s">
        <v>71</v>
      </c>
      <c r="E180" s="130" t="s">
        <v>256</v>
      </c>
      <c r="F180" s="130" t="s">
        <v>257</v>
      </c>
      <c r="I180" s="123"/>
      <c r="J180" s="131">
        <f>BK180</f>
        <v>0</v>
      </c>
      <c r="L180" s="120"/>
      <c r="M180" s="125"/>
      <c r="P180" s="126">
        <f>P181</f>
        <v>0</v>
      </c>
      <c r="R180" s="126">
        <f>R181</f>
        <v>0</v>
      </c>
      <c r="T180" s="127">
        <f>T181</f>
        <v>0</v>
      </c>
      <c r="AR180" s="121" t="s">
        <v>80</v>
      </c>
      <c r="AT180" s="128" t="s">
        <v>71</v>
      </c>
      <c r="AU180" s="128" t="s">
        <v>80</v>
      </c>
      <c r="AY180" s="121" t="s">
        <v>181</v>
      </c>
      <c r="BK180" s="129">
        <f>BK181</f>
        <v>0</v>
      </c>
    </row>
    <row r="181" spans="2:65" s="1" customFormat="1" ht="21.75" customHeight="1">
      <c r="B181" s="132"/>
      <c r="C181" s="133" t="s">
        <v>265</v>
      </c>
      <c r="D181" s="133" t="s">
        <v>184</v>
      </c>
      <c r="E181" s="134" t="s">
        <v>258</v>
      </c>
      <c r="F181" s="135" t="s">
        <v>259</v>
      </c>
      <c r="G181" s="136" t="s">
        <v>236</v>
      </c>
      <c r="H181" s="137">
        <v>0.38100000000000001</v>
      </c>
      <c r="I181" s="138"/>
      <c r="J181" s="139">
        <f>ROUND(I181*H181,2)</f>
        <v>0</v>
      </c>
      <c r="K181" s="135" t="s">
        <v>188</v>
      </c>
      <c r="L181" s="32"/>
      <c r="M181" s="140" t="s">
        <v>1</v>
      </c>
      <c r="N181" s="141" t="s">
        <v>37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189</v>
      </c>
      <c r="AT181" s="144" t="s">
        <v>184</v>
      </c>
      <c r="AU181" s="144" t="s">
        <v>82</v>
      </c>
      <c r="AY181" s="17" t="s">
        <v>181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80</v>
      </c>
      <c r="BK181" s="145">
        <f>ROUND(I181*H181,2)</f>
        <v>0</v>
      </c>
      <c r="BL181" s="17" t="s">
        <v>189</v>
      </c>
      <c r="BM181" s="144" t="s">
        <v>661</v>
      </c>
    </row>
    <row r="182" spans="2:65" s="11" customFormat="1" ht="25.9" customHeight="1">
      <c r="B182" s="120"/>
      <c r="D182" s="121" t="s">
        <v>71</v>
      </c>
      <c r="E182" s="122" t="s">
        <v>261</v>
      </c>
      <c r="F182" s="122" t="s">
        <v>262</v>
      </c>
      <c r="I182" s="123"/>
      <c r="J182" s="124">
        <f>BK182</f>
        <v>0</v>
      </c>
      <c r="L182" s="120"/>
      <c r="M182" s="125"/>
      <c r="P182" s="126">
        <f>P183+P192+P195+P199+P203+P206+P208+P212+P225+P231+P236+P245+P260+P263</f>
        <v>0</v>
      </c>
      <c r="R182" s="126">
        <f>R183+R192+R195+R199+R203+R206+R208+R212+R225+R231+R236+R245+R260+R263</f>
        <v>1.5089518200000001</v>
      </c>
      <c r="T182" s="127">
        <f>T183+T192+T195+T199+T203+T206+T208+T212+T225+T231+T236+T245+T260+T263</f>
        <v>0.40892680000000003</v>
      </c>
      <c r="AR182" s="121" t="s">
        <v>82</v>
      </c>
      <c r="AT182" s="128" t="s">
        <v>71</v>
      </c>
      <c r="AU182" s="128" t="s">
        <v>72</v>
      </c>
      <c r="AY182" s="121" t="s">
        <v>181</v>
      </c>
      <c r="BK182" s="129">
        <f>BK183+BK192+BK195+BK199+BK203+BK206+BK208+BK212+BK225+BK231+BK236+BK245+BK260+BK263</f>
        <v>0</v>
      </c>
    </row>
    <row r="183" spans="2:65" s="11" customFormat="1" ht="22.9" customHeight="1">
      <c r="B183" s="120"/>
      <c r="D183" s="121" t="s">
        <v>71</v>
      </c>
      <c r="E183" s="130" t="s">
        <v>263</v>
      </c>
      <c r="F183" s="130" t="s">
        <v>264</v>
      </c>
      <c r="I183" s="123"/>
      <c r="J183" s="131">
        <f>BK183</f>
        <v>0</v>
      </c>
      <c r="L183" s="120"/>
      <c r="M183" s="125"/>
      <c r="P183" s="126">
        <f>SUM(P184:P191)</f>
        <v>0</v>
      </c>
      <c r="R183" s="126">
        <f>SUM(R184:R191)</f>
        <v>0.23372999999999997</v>
      </c>
      <c r="T183" s="127">
        <f>SUM(T184:T191)</f>
        <v>0</v>
      </c>
      <c r="AR183" s="121" t="s">
        <v>82</v>
      </c>
      <c r="AT183" s="128" t="s">
        <v>71</v>
      </c>
      <c r="AU183" s="128" t="s">
        <v>80</v>
      </c>
      <c r="AY183" s="121" t="s">
        <v>181</v>
      </c>
      <c r="BK183" s="129">
        <f>SUM(BK184:BK191)</f>
        <v>0</v>
      </c>
    </row>
    <row r="184" spans="2:65" s="1" customFormat="1" ht="24.2" customHeight="1">
      <c r="B184" s="132"/>
      <c r="C184" s="133" t="s">
        <v>271</v>
      </c>
      <c r="D184" s="133" t="s">
        <v>184</v>
      </c>
      <c r="E184" s="134" t="s">
        <v>266</v>
      </c>
      <c r="F184" s="135" t="s">
        <v>267</v>
      </c>
      <c r="G184" s="136" t="s">
        <v>187</v>
      </c>
      <c r="H184" s="137">
        <v>24.5</v>
      </c>
      <c r="I184" s="138"/>
      <c r="J184" s="139">
        <f>ROUND(I184*H184,2)</f>
        <v>0</v>
      </c>
      <c r="K184" s="135" t="s">
        <v>188</v>
      </c>
      <c r="L184" s="32"/>
      <c r="M184" s="140" t="s">
        <v>1</v>
      </c>
      <c r="N184" s="141" t="s">
        <v>37</v>
      </c>
      <c r="P184" s="142">
        <f>O184*H184</f>
        <v>0</v>
      </c>
      <c r="Q184" s="142">
        <v>2.9999999999999997E-4</v>
      </c>
      <c r="R184" s="142">
        <f>Q184*H184</f>
        <v>7.3499999999999998E-3</v>
      </c>
      <c r="S184" s="142">
        <v>0</v>
      </c>
      <c r="T184" s="143">
        <f>S184*H184</f>
        <v>0</v>
      </c>
      <c r="AR184" s="144" t="s">
        <v>127</v>
      </c>
      <c r="AT184" s="144" t="s">
        <v>184</v>
      </c>
      <c r="AU184" s="144" t="s">
        <v>82</v>
      </c>
      <c r="AY184" s="17" t="s">
        <v>181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80</v>
      </c>
      <c r="BK184" s="145">
        <f>ROUND(I184*H184,2)</f>
        <v>0</v>
      </c>
      <c r="BL184" s="17" t="s">
        <v>127</v>
      </c>
      <c r="BM184" s="144" t="s">
        <v>1085</v>
      </c>
    </row>
    <row r="185" spans="2:65" s="1" customFormat="1" ht="24.2" customHeight="1">
      <c r="B185" s="132"/>
      <c r="C185" s="170" t="s">
        <v>278</v>
      </c>
      <c r="D185" s="170" t="s">
        <v>272</v>
      </c>
      <c r="E185" s="171" t="s">
        <v>273</v>
      </c>
      <c r="F185" s="172" t="s">
        <v>274</v>
      </c>
      <c r="G185" s="173" t="s">
        <v>187</v>
      </c>
      <c r="H185" s="174">
        <v>26.95</v>
      </c>
      <c r="I185" s="175"/>
      <c r="J185" s="176">
        <f>ROUND(I185*H185,2)</f>
        <v>0</v>
      </c>
      <c r="K185" s="172" t="s">
        <v>188</v>
      </c>
      <c r="L185" s="177"/>
      <c r="M185" s="178" t="s">
        <v>1</v>
      </c>
      <c r="N185" s="179" t="s">
        <v>37</v>
      </c>
      <c r="P185" s="142">
        <f>O185*H185</f>
        <v>0</v>
      </c>
      <c r="Q185" s="142">
        <v>4.1999999999999997E-3</v>
      </c>
      <c r="R185" s="142">
        <f>Q185*H185</f>
        <v>0.11318999999999999</v>
      </c>
      <c r="S185" s="142">
        <v>0</v>
      </c>
      <c r="T185" s="143">
        <f>S185*H185</f>
        <v>0</v>
      </c>
      <c r="AR185" s="144" t="s">
        <v>275</v>
      </c>
      <c r="AT185" s="144" t="s">
        <v>272</v>
      </c>
      <c r="AU185" s="144" t="s">
        <v>82</v>
      </c>
      <c r="AY185" s="17" t="s">
        <v>181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80</v>
      </c>
      <c r="BK185" s="145">
        <f>ROUND(I185*H185,2)</f>
        <v>0</v>
      </c>
      <c r="BL185" s="17" t="s">
        <v>127</v>
      </c>
      <c r="BM185" s="144" t="s">
        <v>1086</v>
      </c>
    </row>
    <row r="186" spans="2:65" s="12" customFormat="1">
      <c r="B186" s="146"/>
      <c r="D186" s="147" t="s">
        <v>191</v>
      </c>
      <c r="F186" s="149" t="s">
        <v>1059</v>
      </c>
      <c r="H186" s="150">
        <v>26.95</v>
      </c>
      <c r="I186" s="151"/>
      <c r="L186" s="146"/>
      <c r="M186" s="152"/>
      <c r="T186" s="153"/>
      <c r="AT186" s="148" t="s">
        <v>191</v>
      </c>
      <c r="AU186" s="148" t="s">
        <v>82</v>
      </c>
      <c r="AV186" s="12" t="s">
        <v>82</v>
      </c>
      <c r="AW186" s="12" t="s">
        <v>3</v>
      </c>
      <c r="AX186" s="12" t="s">
        <v>80</v>
      </c>
      <c r="AY186" s="148" t="s">
        <v>181</v>
      </c>
    </row>
    <row r="187" spans="2:65" s="1" customFormat="1" ht="24.2" customHeight="1">
      <c r="B187" s="132"/>
      <c r="C187" s="133" t="s">
        <v>7</v>
      </c>
      <c r="D187" s="133" t="s">
        <v>184</v>
      </c>
      <c r="E187" s="134" t="s">
        <v>279</v>
      </c>
      <c r="F187" s="135" t="s">
        <v>280</v>
      </c>
      <c r="G187" s="136" t="s">
        <v>187</v>
      </c>
      <c r="H187" s="137">
        <v>24.5</v>
      </c>
      <c r="I187" s="138"/>
      <c r="J187" s="139">
        <f>ROUND(I187*H187,2)</f>
        <v>0</v>
      </c>
      <c r="K187" s="135" t="s">
        <v>188</v>
      </c>
      <c r="L187" s="32"/>
      <c r="M187" s="140" t="s">
        <v>1</v>
      </c>
      <c r="N187" s="141" t="s">
        <v>37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127</v>
      </c>
      <c r="AT187" s="144" t="s">
        <v>184</v>
      </c>
      <c r="AU187" s="144" t="s">
        <v>82</v>
      </c>
      <c r="AY187" s="17" t="s">
        <v>181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80</v>
      </c>
      <c r="BK187" s="145">
        <f>ROUND(I187*H187,2)</f>
        <v>0</v>
      </c>
      <c r="BL187" s="17" t="s">
        <v>127</v>
      </c>
      <c r="BM187" s="144" t="s">
        <v>1087</v>
      </c>
    </row>
    <row r="188" spans="2:65" s="1" customFormat="1" ht="24.2" customHeight="1">
      <c r="B188" s="132"/>
      <c r="C188" s="170" t="s">
        <v>284</v>
      </c>
      <c r="D188" s="170" t="s">
        <v>272</v>
      </c>
      <c r="E188" s="171" t="s">
        <v>273</v>
      </c>
      <c r="F188" s="172" t="s">
        <v>274</v>
      </c>
      <c r="G188" s="173" t="s">
        <v>187</v>
      </c>
      <c r="H188" s="174">
        <v>26.95</v>
      </c>
      <c r="I188" s="175"/>
      <c r="J188" s="176">
        <f>ROUND(I188*H188,2)</f>
        <v>0</v>
      </c>
      <c r="K188" s="172" t="s">
        <v>188</v>
      </c>
      <c r="L188" s="177"/>
      <c r="M188" s="178" t="s">
        <v>1</v>
      </c>
      <c r="N188" s="179" t="s">
        <v>37</v>
      </c>
      <c r="P188" s="142">
        <f>O188*H188</f>
        <v>0</v>
      </c>
      <c r="Q188" s="142">
        <v>4.1999999999999997E-3</v>
      </c>
      <c r="R188" s="142">
        <f>Q188*H188</f>
        <v>0.11318999999999999</v>
      </c>
      <c r="S188" s="142">
        <v>0</v>
      </c>
      <c r="T188" s="143">
        <f>S188*H188</f>
        <v>0</v>
      </c>
      <c r="AR188" s="144" t="s">
        <v>275</v>
      </c>
      <c r="AT188" s="144" t="s">
        <v>272</v>
      </c>
      <c r="AU188" s="144" t="s">
        <v>82</v>
      </c>
      <c r="AY188" s="17" t="s">
        <v>181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80</v>
      </c>
      <c r="BK188" s="145">
        <f>ROUND(I188*H188,2)</f>
        <v>0</v>
      </c>
      <c r="BL188" s="17" t="s">
        <v>127</v>
      </c>
      <c r="BM188" s="144" t="s">
        <v>1088</v>
      </c>
    </row>
    <row r="189" spans="2:65" s="12" customFormat="1">
      <c r="B189" s="146"/>
      <c r="D189" s="147" t="s">
        <v>191</v>
      </c>
      <c r="F189" s="149" t="s">
        <v>1059</v>
      </c>
      <c r="H189" s="150">
        <v>26.95</v>
      </c>
      <c r="I189" s="151"/>
      <c r="L189" s="146"/>
      <c r="M189" s="152"/>
      <c r="T189" s="153"/>
      <c r="AT189" s="148" t="s">
        <v>191</v>
      </c>
      <c r="AU189" s="148" t="s">
        <v>82</v>
      </c>
      <c r="AV189" s="12" t="s">
        <v>82</v>
      </c>
      <c r="AW189" s="12" t="s">
        <v>3</v>
      </c>
      <c r="AX189" s="12" t="s">
        <v>80</v>
      </c>
      <c r="AY189" s="148" t="s">
        <v>181</v>
      </c>
    </row>
    <row r="190" spans="2:65" s="1" customFormat="1" ht="24.2" customHeight="1">
      <c r="B190" s="132"/>
      <c r="C190" s="133" t="s">
        <v>288</v>
      </c>
      <c r="D190" s="133" t="s">
        <v>184</v>
      </c>
      <c r="E190" s="134" t="s">
        <v>285</v>
      </c>
      <c r="F190" s="135" t="s">
        <v>286</v>
      </c>
      <c r="G190" s="136" t="s">
        <v>236</v>
      </c>
      <c r="H190" s="137">
        <v>0.23400000000000001</v>
      </c>
      <c r="I190" s="138"/>
      <c r="J190" s="139">
        <f>ROUND(I190*H190,2)</f>
        <v>0</v>
      </c>
      <c r="K190" s="135" t="s">
        <v>188</v>
      </c>
      <c r="L190" s="32"/>
      <c r="M190" s="140" t="s">
        <v>1</v>
      </c>
      <c r="N190" s="141" t="s">
        <v>37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127</v>
      </c>
      <c r="AT190" s="144" t="s">
        <v>184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1089</v>
      </c>
    </row>
    <row r="191" spans="2:65" s="1" customFormat="1" ht="24.2" customHeight="1">
      <c r="B191" s="132"/>
      <c r="C191" s="133" t="s">
        <v>294</v>
      </c>
      <c r="D191" s="133" t="s">
        <v>184</v>
      </c>
      <c r="E191" s="134" t="s">
        <v>289</v>
      </c>
      <c r="F191" s="135" t="s">
        <v>290</v>
      </c>
      <c r="G191" s="136" t="s">
        <v>236</v>
      </c>
      <c r="H191" s="137">
        <v>0.23400000000000001</v>
      </c>
      <c r="I191" s="138"/>
      <c r="J191" s="139">
        <f>ROUND(I191*H191,2)</f>
        <v>0</v>
      </c>
      <c r="K191" s="135" t="s">
        <v>188</v>
      </c>
      <c r="L191" s="32"/>
      <c r="M191" s="140" t="s">
        <v>1</v>
      </c>
      <c r="N191" s="141" t="s">
        <v>37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127</v>
      </c>
      <c r="AT191" s="144" t="s">
        <v>184</v>
      </c>
      <c r="AU191" s="144" t="s">
        <v>82</v>
      </c>
      <c r="AY191" s="17" t="s">
        <v>181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80</v>
      </c>
      <c r="BK191" s="145">
        <f>ROUND(I191*H191,2)</f>
        <v>0</v>
      </c>
      <c r="BL191" s="17" t="s">
        <v>127</v>
      </c>
      <c r="BM191" s="144" t="s">
        <v>1090</v>
      </c>
    </row>
    <row r="192" spans="2:65" s="11" customFormat="1" ht="22.9" customHeight="1">
      <c r="B192" s="120"/>
      <c r="D192" s="121" t="s">
        <v>71</v>
      </c>
      <c r="E192" s="130" t="s">
        <v>292</v>
      </c>
      <c r="F192" s="130" t="s">
        <v>293</v>
      </c>
      <c r="I192" s="123"/>
      <c r="J192" s="131">
        <f>BK192</f>
        <v>0</v>
      </c>
      <c r="L192" s="120"/>
      <c r="M192" s="125"/>
      <c r="P192" s="126">
        <f>SUM(P193:P194)</f>
        <v>0</v>
      </c>
      <c r="R192" s="126">
        <f>SUM(R193:R194)</f>
        <v>1.8169999999999999E-2</v>
      </c>
      <c r="T192" s="127">
        <f>SUM(T193:T194)</f>
        <v>0</v>
      </c>
      <c r="AR192" s="121" t="s">
        <v>82</v>
      </c>
      <c r="AT192" s="128" t="s">
        <v>71</v>
      </c>
      <c r="AU192" s="128" t="s">
        <v>80</v>
      </c>
      <c r="AY192" s="121" t="s">
        <v>181</v>
      </c>
      <c r="BK192" s="129">
        <f>SUM(BK193:BK194)</f>
        <v>0</v>
      </c>
    </row>
    <row r="193" spans="2:65" s="1" customFormat="1" ht="24.2" customHeight="1">
      <c r="B193" s="132"/>
      <c r="C193" s="133" t="s">
        <v>302</v>
      </c>
      <c r="D193" s="133" t="s">
        <v>184</v>
      </c>
      <c r="E193" s="134" t="s">
        <v>295</v>
      </c>
      <c r="F193" s="135" t="s">
        <v>296</v>
      </c>
      <c r="G193" s="136" t="s">
        <v>297</v>
      </c>
      <c r="H193" s="137">
        <v>1</v>
      </c>
      <c r="I193" s="138"/>
      <c r="J193" s="139">
        <f>ROUND(I193*H193,2)</f>
        <v>0</v>
      </c>
      <c r="K193" s="135" t="s">
        <v>1</v>
      </c>
      <c r="L193" s="32"/>
      <c r="M193" s="140" t="s">
        <v>1</v>
      </c>
      <c r="N193" s="141" t="s">
        <v>37</v>
      </c>
      <c r="P193" s="142">
        <f>O193*H193</f>
        <v>0</v>
      </c>
      <c r="Q193" s="142">
        <v>1.8169999999999999E-2</v>
      </c>
      <c r="R193" s="142">
        <f>Q193*H193</f>
        <v>1.8169999999999999E-2</v>
      </c>
      <c r="S193" s="142">
        <v>0</v>
      </c>
      <c r="T193" s="143">
        <f>S193*H193</f>
        <v>0</v>
      </c>
      <c r="AR193" s="144" t="s">
        <v>127</v>
      </c>
      <c r="AT193" s="144" t="s">
        <v>184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1091</v>
      </c>
    </row>
    <row r="194" spans="2:65" s="1" customFormat="1" ht="19.5">
      <c r="B194" s="32"/>
      <c r="D194" s="147" t="s">
        <v>204</v>
      </c>
      <c r="F194" s="161" t="s">
        <v>1092</v>
      </c>
      <c r="I194" s="162"/>
      <c r="L194" s="32"/>
      <c r="M194" s="163"/>
      <c r="T194" s="56"/>
      <c r="AT194" s="17" t="s">
        <v>204</v>
      </c>
      <c r="AU194" s="17" t="s">
        <v>82</v>
      </c>
    </row>
    <row r="195" spans="2:65" s="11" customFormat="1" ht="22.9" customHeight="1">
      <c r="B195" s="120"/>
      <c r="D195" s="121" t="s">
        <v>71</v>
      </c>
      <c r="E195" s="130" t="s">
        <v>300</v>
      </c>
      <c r="F195" s="130" t="s">
        <v>301</v>
      </c>
      <c r="I195" s="123"/>
      <c r="J195" s="131">
        <f>BK195</f>
        <v>0</v>
      </c>
      <c r="L195" s="120"/>
      <c r="M195" s="125"/>
      <c r="P195" s="126">
        <f>SUM(P196:P198)</f>
        <v>0</v>
      </c>
      <c r="R195" s="126">
        <f>SUM(R196:R198)</f>
        <v>0</v>
      </c>
      <c r="T195" s="127">
        <f>SUM(T196:T198)</f>
        <v>0</v>
      </c>
      <c r="AR195" s="121" t="s">
        <v>82</v>
      </c>
      <c r="AT195" s="128" t="s">
        <v>71</v>
      </c>
      <c r="AU195" s="128" t="s">
        <v>80</v>
      </c>
      <c r="AY195" s="121" t="s">
        <v>181</v>
      </c>
      <c r="BK195" s="129">
        <f>SUM(BK196:BK198)</f>
        <v>0</v>
      </c>
    </row>
    <row r="196" spans="2:65" s="1" customFormat="1" ht="24.2" customHeight="1">
      <c r="B196" s="132"/>
      <c r="C196" s="133" t="s">
        <v>308</v>
      </c>
      <c r="D196" s="133" t="s">
        <v>184</v>
      </c>
      <c r="E196" s="134" t="s">
        <v>303</v>
      </c>
      <c r="F196" s="135" t="s">
        <v>304</v>
      </c>
      <c r="G196" s="136" t="s">
        <v>297</v>
      </c>
      <c r="H196" s="137">
        <v>1</v>
      </c>
      <c r="I196" s="138"/>
      <c r="J196" s="139">
        <f>ROUND(I196*H196,2)</f>
        <v>0</v>
      </c>
      <c r="K196" s="135" t="s">
        <v>1</v>
      </c>
      <c r="L196" s="32"/>
      <c r="M196" s="140" t="s">
        <v>1</v>
      </c>
      <c r="N196" s="141" t="s">
        <v>37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127</v>
      </c>
      <c r="AT196" s="144" t="s">
        <v>184</v>
      </c>
      <c r="AU196" s="144" t="s">
        <v>82</v>
      </c>
      <c r="AY196" s="17" t="s">
        <v>181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80</v>
      </c>
      <c r="BK196" s="145">
        <f>ROUND(I196*H196,2)</f>
        <v>0</v>
      </c>
      <c r="BL196" s="17" t="s">
        <v>127</v>
      </c>
      <c r="BM196" s="144" t="s">
        <v>1093</v>
      </c>
    </row>
    <row r="197" spans="2:65" s="1" customFormat="1" ht="19.5">
      <c r="B197" s="32"/>
      <c r="D197" s="147" t="s">
        <v>204</v>
      </c>
      <c r="F197" s="161" t="s">
        <v>1092</v>
      </c>
      <c r="I197" s="162"/>
      <c r="L197" s="32"/>
      <c r="M197" s="163"/>
      <c r="T197" s="56"/>
      <c r="AT197" s="17" t="s">
        <v>204</v>
      </c>
      <c r="AU197" s="17" t="s">
        <v>82</v>
      </c>
    </row>
    <row r="198" spans="2:65" s="12" customFormat="1">
      <c r="B198" s="146"/>
      <c r="D198" s="147" t="s">
        <v>191</v>
      </c>
      <c r="E198" s="148" t="s">
        <v>1</v>
      </c>
      <c r="F198" s="149" t="s">
        <v>80</v>
      </c>
      <c r="H198" s="150">
        <v>1</v>
      </c>
      <c r="I198" s="151"/>
      <c r="L198" s="146"/>
      <c r="M198" s="152"/>
      <c r="T198" s="153"/>
      <c r="AT198" s="148" t="s">
        <v>191</v>
      </c>
      <c r="AU198" s="148" t="s">
        <v>82</v>
      </c>
      <c r="AV198" s="12" t="s">
        <v>82</v>
      </c>
      <c r="AW198" s="12" t="s">
        <v>29</v>
      </c>
      <c r="AX198" s="12" t="s">
        <v>80</v>
      </c>
      <c r="AY198" s="148" t="s">
        <v>181</v>
      </c>
    </row>
    <row r="199" spans="2:65" s="11" customFormat="1" ht="22.9" customHeight="1">
      <c r="B199" s="120"/>
      <c r="D199" s="121" t="s">
        <v>71</v>
      </c>
      <c r="E199" s="130" t="s">
        <v>306</v>
      </c>
      <c r="F199" s="130" t="s">
        <v>307</v>
      </c>
      <c r="I199" s="123"/>
      <c r="J199" s="131">
        <f>BK199</f>
        <v>0</v>
      </c>
      <c r="L199" s="120"/>
      <c r="M199" s="125"/>
      <c r="P199" s="126">
        <f>SUM(P200:P202)</f>
        <v>0</v>
      </c>
      <c r="R199" s="126">
        <f>SUM(R200:R202)</f>
        <v>0</v>
      </c>
      <c r="T199" s="127">
        <f>SUM(T200:T202)</f>
        <v>0</v>
      </c>
      <c r="AR199" s="121" t="s">
        <v>82</v>
      </c>
      <c r="AT199" s="128" t="s">
        <v>71</v>
      </c>
      <c r="AU199" s="128" t="s">
        <v>80</v>
      </c>
      <c r="AY199" s="121" t="s">
        <v>181</v>
      </c>
      <c r="BK199" s="129">
        <f>SUM(BK200:BK202)</f>
        <v>0</v>
      </c>
    </row>
    <row r="200" spans="2:65" s="1" customFormat="1" ht="24.2" customHeight="1">
      <c r="B200" s="132"/>
      <c r="C200" s="133" t="s">
        <v>314</v>
      </c>
      <c r="D200" s="133" t="s">
        <v>184</v>
      </c>
      <c r="E200" s="134" t="s">
        <v>309</v>
      </c>
      <c r="F200" s="135" t="s">
        <v>310</v>
      </c>
      <c r="G200" s="136" t="s">
        <v>297</v>
      </c>
      <c r="H200" s="137">
        <v>1</v>
      </c>
      <c r="I200" s="138"/>
      <c r="J200" s="139">
        <f>ROUND(I200*H200,2)</f>
        <v>0</v>
      </c>
      <c r="K200" s="135" t="s">
        <v>1</v>
      </c>
      <c r="L200" s="32"/>
      <c r="M200" s="140" t="s">
        <v>1</v>
      </c>
      <c r="N200" s="141" t="s">
        <v>37</v>
      </c>
      <c r="P200" s="142">
        <f>O200*H200</f>
        <v>0</v>
      </c>
      <c r="Q200" s="142">
        <v>0</v>
      </c>
      <c r="R200" s="142">
        <f>Q200*H200</f>
        <v>0</v>
      </c>
      <c r="S200" s="142">
        <v>0</v>
      </c>
      <c r="T200" s="143">
        <f>S200*H200</f>
        <v>0</v>
      </c>
      <c r="AR200" s="144" t="s">
        <v>127</v>
      </c>
      <c r="AT200" s="144" t="s">
        <v>184</v>
      </c>
      <c r="AU200" s="144" t="s">
        <v>82</v>
      </c>
      <c r="AY200" s="17" t="s">
        <v>181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80</v>
      </c>
      <c r="BK200" s="145">
        <f>ROUND(I200*H200,2)</f>
        <v>0</v>
      </c>
      <c r="BL200" s="17" t="s">
        <v>127</v>
      </c>
      <c r="BM200" s="144" t="s">
        <v>1094</v>
      </c>
    </row>
    <row r="201" spans="2:65" s="1" customFormat="1" ht="19.5">
      <c r="B201" s="32"/>
      <c r="D201" s="147" t="s">
        <v>204</v>
      </c>
      <c r="F201" s="161" t="s">
        <v>1092</v>
      </c>
      <c r="I201" s="162"/>
      <c r="L201" s="32"/>
      <c r="M201" s="163"/>
      <c r="T201" s="56"/>
      <c r="AT201" s="17" t="s">
        <v>204</v>
      </c>
      <c r="AU201" s="17" t="s">
        <v>82</v>
      </c>
    </row>
    <row r="202" spans="2:65" s="12" customFormat="1">
      <c r="B202" s="146"/>
      <c r="D202" s="147" t="s">
        <v>191</v>
      </c>
      <c r="E202" s="148" t="s">
        <v>1</v>
      </c>
      <c r="F202" s="149" t="s">
        <v>80</v>
      </c>
      <c r="H202" s="150">
        <v>1</v>
      </c>
      <c r="I202" s="151"/>
      <c r="L202" s="146"/>
      <c r="M202" s="152"/>
      <c r="T202" s="153"/>
      <c r="AT202" s="148" t="s">
        <v>191</v>
      </c>
      <c r="AU202" s="148" t="s">
        <v>82</v>
      </c>
      <c r="AV202" s="12" t="s">
        <v>82</v>
      </c>
      <c r="AW202" s="12" t="s">
        <v>29</v>
      </c>
      <c r="AX202" s="12" t="s">
        <v>80</v>
      </c>
      <c r="AY202" s="148" t="s">
        <v>181</v>
      </c>
    </row>
    <row r="203" spans="2:65" s="11" customFormat="1" ht="22.9" customHeight="1">
      <c r="B203" s="120"/>
      <c r="D203" s="121" t="s">
        <v>71</v>
      </c>
      <c r="E203" s="130" t="s">
        <v>312</v>
      </c>
      <c r="F203" s="130" t="s">
        <v>313</v>
      </c>
      <c r="I203" s="123"/>
      <c r="J203" s="131">
        <f>BK203</f>
        <v>0</v>
      </c>
      <c r="L203" s="120"/>
      <c r="M203" s="125"/>
      <c r="P203" s="126">
        <f>SUM(P204:P205)</f>
        <v>0</v>
      </c>
      <c r="R203" s="126">
        <f>SUM(R204:R205)</f>
        <v>3.6339999999999997E-2</v>
      </c>
      <c r="T203" s="127">
        <f>SUM(T204:T205)</f>
        <v>0</v>
      </c>
      <c r="AR203" s="121" t="s">
        <v>82</v>
      </c>
      <c r="AT203" s="128" t="s">
        <v>71</v>
      </c>
      <c r="AU203" s="128" t="s">
        <v>80</v>
      </c>
      <c r="AY203" s="121" t="s">
        <v>181</v>
      </c>
      <c r="BK203" s="129">
        <f>SUM(BK204:BK205)</f>
        <v>0</v>
      </c>
    </row>
    <row r="204" spans="2:65" s="1" customFormat="1" ht="24.2" customHeight="1">
      <c r="B204" s="132"/>
      <c r="C204" s="133" t="s">
        <v>318</v>
      </c>
      <c r="D204" s="133" t="s">
        <v>184</v>
      </c>
      <c r="E204" s="134" t="s">
        <v>315</v>
      </c>
      <c r="F204" s="135" t="s">
        <v>316</v>
      </c>
      <c r="G204" s="136" t="s">
        <v>356</v>
      </c>
      <c r="H204" s="137">
        <v>1</v>
      </c>
      <c r="I204" s="138"/>
      <c r="J204" s="139">
        <f>ROUND(I204*H204,2)</f>
        <v>0</v>
      </c>
      <c r="K204" s="135" t="s">
        <v>1</v>
      </c>
      <c r="L204" s="32"/>
      <c r="M204" s="140" t="s">
        <v>1</v>
      </c>
      <c r="N204" s="141" t="s">
        <v>37</v>
      </c>
      <c r="P204" s="142">
        <f>O204*H204</f>
        <v>0</v>
      </c>
      <c r="Q204" s="142">
        <v>1.8169999999999999E-2</v>
      </c>
      <c r="R204" s="142">
        <f>Q204*H204</f>
        <v>1.8169999999999999E-2</v>
      </c>
      <c r="S204" s="142">
        <v>0</v>
      </c>
      <c r="T204" s="143">
        <f>S204*H204</f>
        <v>0</v>
      </c>
      <c r="AR204" s="144" t="s">
        <v>127</v>
      </c>
      <c r="AT204" s="144" t="s">
        <v>184</v>
      </c>
      <c r="AU204" s="144" t="s">
        <v>82</v>
      </c>
      <c r="AY204" s="17" t="s">
        <v>181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80</v>
      </c>
      <c r="BK204" s="145">
        <f>ROUND(I204*H204,2)</f>
        <v>0</v>
      </c>
      <c r="BL204" s="17" t="s">
        <v>127</v>
      </c>
      <c r="BM204" s="144" t="s">
        <v>669</v>
      </c>
    </row>
    <row r="205" spans="2:65" s="1" customFormat="1" ht="16.5" customHeight="1">
      <c r="B205" s="132"/>
      <c r="C205" s="133" t="s">
        <v>324</v>
      </c>
      <c r="D205" s="133" t="s">
        <v>184</v>
      </c>
      <c r="E205" s="134" t="s">
        <v>319</v>
      </c>
      <c r="F205" s="135" t="s">
        <v>320</v>
      </c>
      <c r="G205" s="136" t="s">
        <v>356</v>
      </c>
      <c r="H205" s="137">
        <v>1</v>
      </c>
      <c r="I205" s="138"/>
      <c r="J205" s="139">
        <f>ROUND(I205*H205,2)</f>
        <v>0</v>
      </c>
      <c r="K205" s="135" t="s">
        <v>1</v>
      </c>
      <c r="L205" s="32"/>
      <c r="M205" s="140" t="s">
        <v>1</v>
      </c>
      <c r="N205" s="141" t="s">
        <v>37</v>
      </c>
      <c r="P205" s="142">
        <f>O205*H205</f>
        <v>0</v>
      </c>
      <c r="Q205" s="142">
        <v>1.8169999999999999E-2</v>
      </c>
      <c r="R205" s="142">
        <f>Q205*H205</f>
        <v>1.8169999999999999E-2</v>
      </c>
      <c r="S205" s="142">
        <v>0</v>
      </c>
      <c r="T205" s="143">
        <f>S205*H205</f>
        <v>0</v>
      </c>
      <c r="AR205" s="144" t="s">
        <v>127</v>
      </c>
      <c r="AT205" s="144" t="s">
        <v>184</v>
      </c>
      <c r="AU205" s="144" t="s">
        <v>82</v>
      </c>
      <c r="AY205" s="17" t="s">
        <v>181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80</v>
      </c>
      <c r="BK205" s="145">
        <f>ROUND(I205*H205,2)</f>
        <v>0</v>
      </c>
      <c r="BL205" s="17" t="s">
        <v>127</v>
      </c>
      <c r="BM205" s="144" t="s">
        <v>670</v>
      </c>
    </row>
    <row r="206" spans="2:65" s="11" customFormat="1" ht="22.9" customHeight="1">
      <c r="B206" s="120"/>
      <c r="D206" s="121" t="s">
        <v>71</v>
      </c>
      <c r="E206" s="130" t="s">
        <v>322</v>
      </c>
      <c r="F206" s="130" t="s">
        <v>323</v>
      </c>
      <c r="I206" s="123"/>
      <c r="J206" s="131">
        <f>BK206</f>
        <v>0</v>
      </c>
      <c r="L206" s="120"/>
      <c r="M206" s="125"/>
      <c r="P206" s="126">
        <f>P207</f>
        <v>0</v>
      </c>
      <c r="R206" s="126">
        <f>R207</f>
        <v>1.8169999999999999E-2</v>
      </c>
      <c r="T206" s="127">
        <f>T207</f>
        <v>0</v>
      </c>
      <c r="AR206" s="121" t="s">
        <v>82</v>
      </c>
      <c r="AT206" s="128" t="s">
        <v>71</v>
      </c>
      <c r="AU206" s="128" t="s">
        <v>80</v>
      </c>
      <c r="AY206" s="121" t="s">
        <v>181</v>
      </c>
      <c r="BK206" s="129">
        <f>BK207</f>
        <v>0</v>
      </c>
    </row>
    <row r="207" spans="2:65" s="1" customFormat="1" ht="37.9" customHeight="1">
      <c r="B207" s="132"/>
      <c r="C207" s="133" t="s">
        <v>330</v>
      </c>
      <c r="D207" s="133" t="s">
        <v>184</v>
      </c>
      <c r="E207" s="134" t="s">
        <v>325</v>
      </c>
      <c r="F207" s="135" t="s">
        <v>326</v>
      </c>
      <c r="G207" s="136" t="s">
        <v>297</v>
      </c>
      <c r="H207" s="137">
        <v>1</v>
      </c>
      <c r="I207" s="138"/>
      <c r="J207" s="139">
        <f>ROUND(I207*H207,2)</f>
        <v>0</v>
      </c>
      <c r="K207" s="135" t="s">
        <v>1</v>
      </c>
      <c r="L207" s="32"/>
      <c r="M207" s="140" t="s">
        <v>1</v>
      </c>
      <c r="N207" s="141" t="s">
        <v>37</v>
      </c>
      <c r="P207" s="142">
        <f>O207*H207</f>
        <v>0</v>
      </c>
      <c r="Q207" s="142">
        <v>1.8169999999999999E-2</v>
      </c>
      <c r="R207" s="142">
        <f>Q207*H207</f>
        <v>1.8169999999999999E-2</v>
      </c>
      <c r="S207" s="142">
        <v>0</v>
      </c>
      <c r="T207" s="143">
        <f>S207*H207</f>
        <v>0</v>
      </c>
      <c r="AR207" s="144" t="s">
        <v>127</v>
      </c>
      <c r="AT207" s="144" t="s">
        <v>184</v>
      </c>
      <c r="AU207" s="144" t="s">
        <v>82</v>
      </c>
      <c r="AY207" s="17" t="s">
        <v>181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80</v>
      </c>
      <c r="BK207" s="145">
        <f>ROUND(I207*H207,2)</f>
        <v>0</v>
      </c>
      <c r="BL207" s="17" t="s">
        <v>127</v>
      </c>
      <c r="BM207" s="144" t="s">
        <v>671</v>
      </c>
    </row>
    <row r="208" spans="2:65" s="11" customFormat="1" ht="22.9" customHeight="1">
      <c r="B208" s="120"/>
      <c r="D208" s="121" t="s">
        <v>71</v>
      </c>
      <c r="E208" s="130" t="s">
        <v>328</v>
      </c>
      <c r="F208" s="130" t="s">
        <v>329</v>
      </c>
      <c r="I208" s="123"/>
      <c r="J208" s="131">
        <f>BK208</f>
        <v>0</v>
      </c>
      <c r="L208" s="120"/>
      <c r="M208" s="125"/>
      <c r="P208" s="126">
        <f>SUM(P209:P211)</f>
        <v>0</v>
      </c>
      <c r="R208" s="126">
        <f>SUM(R209:R211)</f>
        <v>0.182895</v>
      </c>
      <c r="T208" s="127">
        <f>SUM(T209:T211)</f>
        <v>0</v>
      </c>
      <c r="AR208" s="121" t="s">
        <v>82</v>
      </c>
      <c r="AT208" s="128" t="s">
        <v>71</v>
      </c>
      <c r="AU208" s="128" t="s">
        <v>80</v>
      </c>
      <c r="AY208" s="121" t="s">
        <v>181</v>
      </c>
      <c r="BK208" s="129">
        <f>SUM(BK209:BK211)</f>
        <v>0</v>
      </c>
    </row>
    <row r="209" spans="2:65" s="1" customFormat="1" ht="24.2" customHeight="1">
      <c r="B209" s="132"/>
      <c r="C209" s="133" t="s">
        <v>334</v>
      </c>
      <c r="D209" s="133" t="s">
        <v>184</v>
      </c>
      <c r="E209" s="134" t="s">
        <v>331</v>
      </c>
      <c r="F209" s="135" t="s">
        <v>332</v>
      </c>
      <c r="G209" s="136" t="s">
        <v>187</v>
      </c>
      <c r="H209" s="137">
        <v>24.5</v>
      </c>
      <c r="I209" s="138"/>
      <c r="J209" s="139">
        <f>ROUND(I209*H209,2)</f>
        <v>0</v>
      </c>
      <c r="K209" s="135" t="s">
        <v>1</v>
      </c>
      <c r="L209" s="32"/>
      <c r="M209" s="140" t="s">
        <v>1</v>
      </c>
      <c r="N209" s="141" t="s">
        <v>37</v>
      </c>
      <c r="P209" s="142">
        <f>O209*H209</f>
        <v>0</v>
      </c>
      <c r="Q209" s="142">
        <v>2.6700000000000001E-3</v>
      </c>
      <c r="R209" s="142">
        <f>Q209*H209</f>
        <v>6.5415000000000001E-2</v>
      </c>
      <c r="S209" s="142">
        <v>0</v>
      </c>
      <c r="T209" s="143">
        <f>S209*H209</f>
        <v>0</v>
      </c>
      <c r="AR209" s="144" t="s">
        <v>127</v>
      </c>
      <c r="AT209" s="144" t="s">
        <v>184</v>
      </c>
      <c r="AU209" s="144" t="s">
        <v>82</v>
      </c>
      <c r="AY209" s="17" t="s">
        <v>181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80</v>
      </c>
      <c r="BK209" s="145">
        <f>ROUND(I209*H209,2)</f>
        <v>0</v>
      </c>
      <c r="BL209" s="17" t="s">
        <v>127</v>
      </c>
      <c r="BM209" s="144" t="s">
        <v>1095</v>
      </c>
    </row>
    <row r="210" spans="2:65" s="1" customFormat="1" ht="24.2" customHeight="1">
      <c r="B210" s="132"/>
      <c r="C210" s="133" t="s">
        <v>275</v>
      </c>
      <c r="D210" s="133" t="s">
        <v>184</v>
      </c>
      <c r="E210" s="134" t="s">
        <v>335</v>
      </c>
      <c r="F210" s="135" t="s">
        <v>336</v>
      </c>
      <c r="G210" s="136" t="s">
        <v>187</v>
      </c>
      <c r="H210" s="137">
        <v>24.5</v>
      </c>
      <c r="I210" s="138"/>
      <c r="J210" s="139">
        <f>ROUND(I210*H210,2)</f>
        <v>0</v>
      </c>
      <c r="K210" s="135" t="s">
        <v>1</v>
      </c>
      <c r="L210" s="32"/>
      <c r="M210" s="140" t="s">
        <v>1</v>
      </c>
      <c r="N210" s="141" t="s">
        <v>37</v>
      </c>
      <c r="P210" s="142">
        <f>O210*H210</f>
        <v>0</v>
      </c>
      <c r="Q210" s="142">
        <v>2.6700000000000001E-3</v>
      </c>
      <c r="R210" s="142">
        <f>Q210*H210</f>
        <v>6.5415000000000001E-2</v>
      </c>
      <c r="S210" s="142">
        <v>0</v>
      </c>
      <c r="T210" s="143">
        <f>S210*H210</f>
        <v>0</v>
      </c>
      <c r="AR210" s="144" t="s">
        <v>127</v>
      </c>
      <c r="AT210" s="144" t="s">
        <v>184</v>
      </c>
      <c r="AU210" s="144" t="s">
        <v>82</v>
      </c>
      <c r="AY210" s="17" t="s">
        <v>181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80</v>
      </c>
      <c r="BK210" s="145">
        <f>ROUND(I210*H210,2)</f>
        <v>0</v>
      </c>
      <c r="BL210" s="17" t="s">
        <v>127</v>
      </c>
      <c r="BM210" s="144" t="s">
        <v>1096</v>
      </c>
    </row>
    <row r="211" spans="2:65" s="1" customFormat="1" ht="24.2" customHeight="1">
      <c r="B211" s="132"/>
      <c r="C211" s="133" t="s">
        <v>343</v>
      </c>
      <c r="D211" s="133" t="s">
        <v>184</v>
      </c>
      <c r="E211" s="134" t="s">
        <v>338</v>
      </c>
      <c r="F211" s="135" t="s">
        <v>339</v>
      </c>
      <c r="G211" s="136" t="s">
        <v>187</v>
      </c>
      <c r="H211" s="137">
        <v>19.5</v>
      </c>
      <c r="I211" s="138"/>
      <c r="J211" s="139">
        <f>ROUND(I211*H211,2)</f>
        <v>0</v>
      </c>
      <c r="K211" s="135" t="s">
        <v>1</v>
      </c>
      <c r="L211" s="32"/>
      <c r="M211" s="140" t="s">
        <v>1</v>
      </c>
      <c r="N211" s="141" t="s">
        <v>37</v>
      </c>
      <c r="P211" s="142">
        <f>O211*H211</f>
        <v>0</v>
      </c>
      <c r="Q211" s="142">
        <v>2.6700000000000001E-3</v>
      </c>
      <c r="R211" s="142">
        <f>Q211*H211</f>
        <v>5.2065E-2</v>
      </c>
      <c r="S211" s="142">
        <v>0</v>
      </c>
      <c r="T211" s="143">
        <f>S211*H211</f>
        <v>0</v>
      </c>
      <c r="AR211" s="144" t="s">
        <v>127</v>
      </c>
      <c r="AT211" s="144" t="s">
        <v>184</v>
      </c>
      <c r="AU211" s="144" t="s">
        <v>82</v>
      </c>
      <c r="AY211" s="17" t="s">
        <v>181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80</v>
      </c>
      <c r="BK211" s="145">
        <f>ROUND(I211*H211,2)</f>
        <v>0</v>
      </c>
      <c r="BL211" s="17" t="s">
        <v>127</v>
      </c>
      <c r="BM211" s="144" t="s">
        <v>1097</v>
      </c>
    </row>
    <row r="212" spans="2:65" s="11" customFormat="1" ht="22.9" customHeight="1">
      <c r="B212" s="120"/>
      <c r="D212" s="121" t="s">
        <v>71</v>
      </c>
      <c r="E212" s="130" t="s">
        <v>341</v>
      </c>
      <c r="F212" s="130" t="s">
        <v>342</v>
      </c>
      <c r="I212" s="123"/>
      <c r="J212" s="131">
        <f>BK212</f>
        <v>0</v>
      </c>
      <c r="L212" s="120"/>
      <c r="M212" s="125"/>
      <c r="P212" s="126">
        <f>SUM(P213:P224)</f>
        <v>0</v>
      </c>
      <c r="R212" s="126">
        <f>SUM(R213:R224)</f>
        <v>0.86377900000000007</v>
      </c>
      <c r="T212" s="127">
        <f>SUM(T213:T224)</f>
        <v>5.638E-2</v>
      </c>
      <c r="AR212" s="121" t="s">
        <v>82</v>
      </c>
      <c r="AT212" s="128" t="s">
        <v>71</v>
      </c>
      <c r="AU212" s="128" t="s">
        <v>80</v>
      </c>
      <c r="AY212" s="121" t="s">
        <v>181</v>
      </c>
      <c r="BK212" s="129">
        <f>SUM(BK213:BK224)</f>
        <v>0</v>
      </c>
    </row>
    <row r="213" spans="2:65" s="1" customFormat="1" ht="16.5" customHeight="1">
      <c r="B213" s="132"/>
      <c r="C213" s="133" t="s">
        <v>348</v>
      </c>
      <c r="D213" s="133" t="s">
        <v>184</v>
      </c>
      <c r="E213" s="134" t="s">
        <v>1067</v>
      </c>
      <c r="F213" s="135" t="s">
        <v>1068</v>
      </c>
      <c r="G213" s="136" t="s">
        <v>356</v>
      </c>
      <c r="H213" s="137">
        <v>1</v>
      </c>
      <c r="I213" s="138"/>
      <c r="J213" s="139">
        <f>ROUND(I213*H213,2)</f>
        <v>0</v>
      </c>
      <c r="K213" s="135" t="s">
        <v>1</v>
      </c>
      <c r="L213" s="32"/>
      <c r="M213" s="140" t="s">
        <v>1</v>
      </c>
      <c r="N213" s="141" t="s">
        <v>37</v>
      </c>
      <c r="P213" s="142">
        <f>O213*H213</f>
        <v>0</v>
      </c>
      <c r="Q213" s="142">
        <v>0</v>
      </c>
      <c r="R213" s="142">
        <f>Q213*H213</f>
        <v>0</v>
      </c>
      <c r="S213" s="142">
        <v>5.638E-2</v>
      </c>
      <c r="T213" s="143">
        <f>S213*H213</f>
        <v>5.638E-2</v>
      </c>
      <c r="AR213" s="144" t="s">
        <v>127</v>
      </c>
      <c r="AT213" s="144" t="s">
        <v>184</v>
      </c>
      <c r="AU213" s="144" t="s">
        <v>82</v>
      </c>
      <c r="AY213" s="17" t="s">
        <v>181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127</v>
      </c>
      <c r="BM213" s="144" t="s">
        <v>1098</v>
      </c>
    </row>
    <row r="214" spans="2:65" s="12" customFormat="1">
      <c r="B214" s="146"/>
      <c r="D214" s="147" t="s">
        <v>191</v>
      </c>
      <c r="E214" s="148" t="s">
        <v>1</v>
      </c>
      <c r="F214" s="149" t="s">
        <v>80</v>
      </c>
      <c r="H214" s="150">
        <v>1</v>
      </c>
      <c r="I214" s="151"/>
      <c r="L214" s="146"/>
      <c r="M214" s="152"/>
      <c r="T214" s="153"/>
      <c r="AT214" s="148" t="s">
        <v>191</v>
      </c>
      <c r="AU214" s="148" t="s">
        <v>82</v>
      </c>
      <c r="AV214" s="12" t="s">
        <v>82</v>
      </c>
      <c r="AW214" s="12" t="s">
        <v>29</v>
      </c>
      <c r="AX214" s="12" t="s">
        <v>80</v>
      </c>
      <c r="AY214" s="148" t="s">
        <v>181</v>
      </c>
    </row>
    <row r="215" spans="2:65" s="1" customFormat="1" ht="24.2" customHeight="1">
      <c r="B215" s="132"/>
      <c r="C215" s="133" t="s">
        <v>353</v>
      </c>
      <c r="D215" s="133" t="s">
        <v>184</v>
      </c>
      <c r="E215" s="134" t="s">
        <v>1099</v>
      </c>
      <c r="F215" s="135" t="s">
        <v>1100</v>
      </c>
      <c r="G215" s="136" t="s">
        <v>187</v>
      </c>
      <c r="H215" s="137">
        <v>24.5</v>
      </c>
      <c r="I215" s="138"/>
      <c r="J215" s="139">
        <f>ROUND(I215*H215,2)</f>
        <v>0</v>
      </c>
      <c r="K215" s="135" t="s">
        <v>648</v>
      </c>
      <c r="L215" s="32"/>
      <c r="M215" s="140" t="s">
        <v>1</v>
      </c>
      <c r="N215" s="141" t="s">
        <v>37</v>
      </c>
      <c r="P215" s="142">
        <f>O215*H215</f>
        <v>0</v>
      </c>
      <c r="Q215" s="142">
        <v>3.1189999999999999E-2</v>
      </c>
      <c r="R215" s="142">
        <f>Q215*H215</f>
        <v>0.76415500000000003</v>
      </c>
      <c r="S215" s="142">
        <v>0</v>
      </c>
      <c r="T215" s="143">
        <f>S215*H215</f>
        <v>0</v>
      </c>
      <c r="AR215" s="144" t="s">
        <v>127</v>
      </c>
      <c r="AT215" s="144" t="s">
        <v>184</v>
      </c>
      <c r="AU215" s="144" t="s">
        <v>82</v>
      </c>
      <c r="AY215" s="17" t="s">
        <v>181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80</v>
      </c>
      <c r="BK215" s="145">
        <f>ROUND(I215*H215,2)</f>
        <v>0</v>
      </c>
      <c r="BL215" s="17" t="s">
        <v>127</v>
      </c>
      <c r="BM215" s="144" t="s">
        <v>1101</v>
      </c>
    </row>
    <row r="216" spans="2:65" s="1" customFormat="1" ht="24.2" customHeight="1">
      <c r="B216" s="132"/>
      <c r="C216" s="133" t="s">
        <v>358</v>
      </c>
      <c r="D216" s="133" t="s">
        <v>184</v>
      </c>
      <c r="E216" s="134" t="s">
        <v>363</v>
      </c>
      <c r="F216" s="135" t="s">
        <v>364</v>
      </c>
      <c r="G216" s="136" t="s">
        <v>240</v>
      </c>
      <c r="H216" s="137">
        <v>3.2</v>
      </c>
      <c r="I216" s="138"/>
      <c r="J216" s="139">
        <f>ROUND(I216*H216,2)</f>
        <v>0</v>
      </c>
      <c r="K216" s="135" t="s">
        <v>188</v>
      </c>
      <c r="L216" s="32"/>
      <c r="M216" s="140" t="s">
        <v>1</v>
      </c>
      <c r="N216" s="141" t="s">
        <v>37</v>
      </c>
      <c r="P216" s="142">
        <f>O216*H216</f>
        <v>0</v>
      </c>
      <c r="Q216" s="142">
        <v>1.9359999999999999E-2</v>
      </c>
      <c r="R216" s="142">
        <f>Q216*H216</f>
        <v>6.1952E-2</v>
      </c>
      <c r="S216" s="142">
        <v>0</v>
      </c>
      <c r="T216" s="143">
        <f>S216*H216</f>
        <v>0</v>
      </c>
      <c r="AR216" s="144" t="s">
        <v>127</v>
      </c>
      <c r="AT216" s="144" t="s">
        <v>184</v>
      </c>
      <c r="AU216" s="144" t="s">
        <v>82</v>
      </c>
      <c r="AY216" s="17" t="s">
        <v>181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80</v>
      </c>
      <c r="BK216" s="145">
        <f>ROUND(I216*H216,2)</f>
        <v>0</v>
      </c>
      <c r="BL216" s="17" t="s">
        <v>127</v>
      </c>
      <c r="BM216" s="144" t="s">
        <v>678</v>
      </c>
    </row>
    <row r="217" spans="2:65" s="14" customFormat="1">
      <c r="B217" s="164"/>
      <c r="D217" s="147" t="s">
        <v>191</v>
      </c>
      <c r="E217" s="165" t="s">
        <v>1</v>
      </c>
      <c r="F217" s="166" t="s">
        <v>366</v>
      </c>
      <c r="H217" s="165" t="s">
        <v>1</v>
      </c>
      <c r="I217" s="167"/>
      <c r="L217" s="164"/>
      <c r="M217" s="168"/>
      <c r="T217" s="169"/>
      <c r="AT217" s="165" t="s">
        <v>191</v>
      </c>
      <c r="AU217" s="165" t="s">
        <v>82</v>
      </c>
      <c r="AV217" s="14" t="s">
        <v>80</v>
      </c>
      <c r="AW217" s="14" t="s">
        <v>29</v>
      </c>
      <c r="AX217" s="14" t="s">
        <v>72</v>
      </c>
      <c r="AY217" s="165" t="s">
        <v>181</v>
      </c>
    </row>
    <row r="218" spans="2:65" s="12" customFormat="1">
      <c r="B218" s="146"/>
      <c r="D218" s="147" t="s">
        <v>191</v>
      </c>
      <c r="E218" s="148" t="s">
        <v>1</v>
      </c>
      <c r="F218" s="149" t="s">
        <v>367</v>
      </c>
      <c r="H218" s="150">
        <v>3.2</v>
      </c>
      <c r="I218" s="151"/>
      <c r="L218" s="146"/>
      <c r="M218" s="152"/>
      <c r="T218" s="153"/>
      <c r="AT218" s="148" t="s">
        <v>191</v>
      </c>
      <c r="AU218" s="148" t="s">
        <v>82</v>
      </c>
      <c r="AV218" s="12" t="s">
        <v>82</v>
      </c>
      <c r="AW218" s="12" t="s">
        <v>29</v>
      </c>
      <c r="AX218" s="12" t="s">
        <v>80</v>
      </c>
      <c r="AY218" s="148" t="s">
        <v>181</v>
      </c>
    </row>
    <row r="219" spans="2:65" s="1" customFormat="1" ht="21.75" customHeight="1">
      <c r="B219" s="132"/>
      <c r="C219" s="133" t="s">
        <v>362</v>
      </c>
      <c r="D219" s="133" t="s">
        <v>184</v>
      </c>
      <c r="E219" s="134" t="s">
        <v>369</v>
      </c>
      <c r="F219" s="135" t="s">
        <v>370</v>
      </c>
      <c r="G219" s="136" t="s">
        <v>240</v>
      </c>
      <c r="H219" s="137">
        <v>6.8</v>
      </c>
      <c r="I219" s="138"/>
      <c r="J219" s="139">
        <f>ROUND(I219*H219,2)</f>
        <v>0</v>
      </c>
      <c r="K219" s="135" t="s">
        <v>188</v>
      </c>
      <c r="L219" s="32"/>
      <c r="M219" s="140" t="s">
        <v>1</v>
      </c>
      <c r="N219" s="141" t="s">
        <v>37</v>
      </c>
      <c r="P219" s="142">
        <f>O219*H219</f>
        <v>0</v>
      </c>
      <c r="Q219" s="142">
        <v>5.5399999999999998E-3</v>
      </c>
      <c r="R219" s="142">
        <f>Q219*H219</f>
        <v>3.7671999999999997E-2</v>
      </c>
      <c r="S219" s="142">
        <v>0</v>
      </c>
      <c r="T219" s="143">
        <f>S219*H219</f>
        <v>0</v>
      </c>
      <c r="AR219" s="144" t="s">
        <v>127</v>
      </c>
      <c r="AT219" s="144" t="s">
        <v>184</v>
      </c>
      <c r="AU219" s="144" t="s">
        <v>82</v>
      </c>
      <c r="AY219" s="17" t="s">
        <v>181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80</v>
      </c>
      <c r="BK219" s="145">
        <f>ROUND(I219*H219,2)</f>
        <v>0</v>
      </c>
      <c r="BL219" s="17" t="s">
        <v>127</v>
      </c>
      <c r="BM219" s="144" t="s">
        <v>679</v>
      </c>
    </row>
    <row r="220" spans="2:65" s="14" customFormat="1">
      <c r="B220" s="164"/>
      <c r="D220" s="147" t="s">
        <v>191</v>
      </c>
      <c r="E220" s="165" t="s">
        <v>1</v>
      </c>
      <c r="F220" s="166" t="s">
        <v>680</v>
      </c>
      <c r="H220" s="165" t="s">
        <v>1</v>
      </c>
      <c r="I220" s="167"/>
      <c r="L220" s="164"/>
      <c r="M220" s="168"/>
      <c r="T220" s="169"/>
      <c r="AT220" s="165" t="s">
        <v>191</v>
      </c>
      <c r="AU220" s="165" t="s">
        <v>82</v>
      </c>
      <c r="AV220" s="14" t="s">
        <v>80</v>
      </c>
      <c r="AW220" s="14" t="s">
        <v>29</v>
      </c>
      <c r="AX220" s="14" t="s">
        <v>72</v>
      </c>
      <c r="AY220" s="165" t="s">
        <v>181</v>
      </c>
    </row>
    <row r="221" spans="2:65" s="12" customFormat="1">
      <c r="B221" s="146"/>
      <c r="D221" s="147" t="s">
        <v>191</v>
      </c>
      <c r="E221" s="148" t="s">
        <v>1</v>
      </c>
      <c r="F221" s="149" t="s">
        <v>681</v>
      </c>
      <c r="H221" s="150">
        <v>6.8</v>
      </c>
      <c r="I221" s="151"/>
      <c r="L221" s="146"/>
      <c r="M221" s="152"/>
      <c r="T221" s="153"/>
      <c r="AT221" s="148" t="s">
        <v>191</v>
      </c>
      <c r="AU221" s="148" t="s">
        <v>82</v>
      </c>
      <c r="AV221" s="12" t="s">
        <v>82</v>
      </c>
      <c r="AW221" s="12" t="s">
        <v>29</v>
      </c>
      <c r="AX221" s="12" t="s">
        <v>72</v>
      </c>
      <c r="AY221" s="148" t="s">
        <v>181</v>
      </c>
    </row>
    <row r="222" spans="2:65" s="13" customFormat="1">
      <c r="B222" s="154"/>
      <c r="D222" s="147" t="s">
        <v>191</v>
      </c>
      <c r="E222" s="155" t="s">
        <v>1</v>
      </c>
      <c r="F222" s="156" t="s">
        <v>193</v>
      </c>
      <c r="H222" s="157">
        <v>6.8</v>
      </c>
      <c r="I222" s="158"/>
      <c r="L222" s="154"/>
      <c r="M222" s="159"/>
      <c r="T222" s="160"/>
      <c r="AT222" s="155" t="s">
        <v>191</v>
      </c>
      <c r="AU222" s="155" t="s">
        <v>82</v>
      </c>
      <c r="AV222" s="13" t="s">
        <v>189</v>
      </c>
      <c r="AW222" s="13" t="s">
        <v>29</v>
      </c>
      <c r="AX222" s="13" t="s">
        <v>80</v>
      </c>
      <c r="AY222" s="155" t="s">
        <v>181</v>
      </c>
    </row>
    <row r="223" spans="2:65" s="1" customFormat="1" ht="24.2" customHeight="1">
      <c r="B223" s="132"/>
      <c r="C223" s="133" t="s">
        <v>368</v>
      </c>
      <c r="D223" s="133" t="s">
        <v>184</v>
      </c>
      <c r="E223" s="134" t="s">
        <v>375</v>
      </c>
      <c r="F223" s="135" t="s">
        <v>376</v>
      </c>
      <c r="G223" s="136" t="s">
        <v>236</v>
      </c>
      <c r="H223" s="137">
        <v>0.86399999999999999</v>
      </c>
      <c r="I223" s="138"/>
      <c r="J223" s="139">
        <f>ROUND(I223*H223,2)</f>
        <v>0</v>
      </c>
      <c r="K223" s="135" t="s">
        <v>188</v>
      </c>
      <c r="L223" s="32"/>
      <c r="M223" s="140" t="s">
        <v>1</v>
      </c>
      <c r="N223" s="141" t="s">
        <v>37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127</v>
      </c>
      <c r="AT223" s="144" t="s">
        <v>184</v>
      </c>
      <c r="AU223" s="144" t="s">
        <v>82</v>
      </c>
      <c r="AY223" s="17" t="s">
        <v>181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80</v>
      </c>
      <c r="BK223" s="145">
        <f>ROUND(I223*H223,2)</f>
        <v>0</v>
      </c>
      <c r="BL223" s="17" t="s">
        <v>127</v>
      </c>
      <c r="BM223" s="144" t="s">
        <v>682</v>
      </c>
    </row>
    <row r="224" spans="2:65" s="1" customFormat="1" ht="24.2" customHeight="1">
      <c r="B224" s="132"/>
      <c r="C224" s="133" t="s">
        <v>374</v>
      </c>
      <c r="D224" s="133" t="s">
        <v>184</v>
      </c>
      <c r="E224" s="134" t="s">
        <v>379</v>
      </c>
      <c r="F224" s="135" t="s">
        <v>380</v>
      </c>
      <c r="G224" s="136" t="s">
        <v>236</v>
      </c>
      <c r="H224" s="137">
        <v>0.86399999999999999</v>
      </c>
      <c r="I224" s="138"/>
      <c r="J224" s="139">
        <f>ROUND(I224*H224,2)</f>
        <v>0</v>
      </c>
      <c r="K224" s="135" t="s">
        <v>188</v>
      </c>
      <c r="L224" s="32"/>
      <c r="M224" s="140" t="s">
        <v>1</v>
      </c>
      <c r="N224" s="141" t="s">
        <v>37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127</v>
      </c>
      <c r="AT224" s="144" t="s">
        <v>184</v>
      </c>
      <c r="AU224" s="144" t="s">
        <v>82</v>
      </c>
      <c r="AY224" s="17" t="s">
        <v>181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80</v>
      </c>
      <c r="BK224" s="145">
        <f>ROUND(I224*H224,2)</f>
        <v>0</v>
      </c>
      <c r="BL224" s="17" t="s">
        <v>127</v>
      </c>
      <c r="BM224" s="144" t="s">
        <v>683</v>
      </c>
    </row>
    <row r="225" spans="2:65" s="11" customFormat="1" ht="22.9" customHeight="1">
      <c r="B225" s="120"/>
      <c r="D225" s="121" t="s">
        <v>71</v>
      </c>
      <c r="E225" s="130" t="s">
        <v>382</v>
      </c>
      <c r="F225" s="130" t="s">
        <v>383</v>
      </c>
      <c r="I225" s="123"/>
      <c r="J225" s="131">
        <f>BK225</f>
        <v>0</v>
      </c>
      <c r="L225" s="120"/>
      <c r="M225" s="125"/>
      <c r="P225" s="126">
        <f>SUM(P226:P230)</f>
        <v>0</v>
      </c>
      <c r="R225" s="126">
        <f>SUM(R226:R230)</f>
        <v>4.3159999999999997E-2</v>
      </c>
      <c r="T225" s="127">
        <f>SUM(T226:T230)</f>
        <v>1.1679999999999999E-2</v>
      </c>
      <c r="AR225" s="121" t="s">
        <v>82</v>
      </c>
      <c r="AT225" s="128" t="s">
        <v>71</v>
      </c>
      <c r="AU225" s="128" t="s">
        <v>80</v>
      </c>
      <c r="AY225" s="121" t="s">
        <v>181</v>
      </c>
      <c r="BK225" s="129">
        <f>SUM(BK226:BK230)</f>
        <v>0</v>
      </c>
    </row>
    <row r="226" spans="2:65" s="1" customFormat="1" ht="37.9" customHeight="1">
      <c r="B226" s="132"/>
      <c r="C226" s="133" t="s">
        <v>378</v>
      </c>
      <c r="D226" s="133" t="s">
        <v>184</v>
      </c>
      <c r="E226" s="134" t="s">
        <v>385</v>
      </c>
      <c r="F226" s="135" t="s">
        <v>386</v>
      </c>
      <c r="G226" s="136" t="s">
        <v>187</v>
      </c>
      <c r="H226" s="137">
        <v>2</v>
      </c>
      <c r="I226" s="138"/>
      <c r="J226" s="139">
        <f>ROUND(I226*H226,2)</f>
        <v>0</v>
      </c>
      <c r="K226" s="135" t="s">
        <v>188</v>
      </c>
      <c r="L226" s="32"/>
      <c r="M226" s="140" t="s">
        <v>1</v>
      </c>
      <c r="N226" s="141" t="s">
        <v>37</v>
      </c>
      <c r="P226" s="142">
        <f>O226*H226</f>
        <v>0</v>
      </c>
      <c r="Q226" s="142">
        <v>0</v>
      </c>
      <c r="R226" s="142">
        <f>Q226*H226</f>
        <v>0</v>
      </c>
      <c r="S226" s="142">
        <v>5.8399999999999997E-3</v>
      </c>
      <c r="T226" s="143">
        <f>S226*H226</f>
        <v>1.1679999999999999E-2</v>
      </c>
      <c r="AR226" s="144" t="s">
        <v>127</v>
      </c>
      <c r="AT226" s="144" t="s">
        <v>184</v>
      </c>
      <c r="AU226" s="144" t="s">
        <v>82</v>
      </c>
      <c r="AY226" s="17" t="s">
        <v>181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80</v>
      </c>
      <c r="BK226" s="145">
        <f>ROUND(I226*H226,2)</f>
        <v>0</v>
      </c>
      <c r="BL226" s="17" t="s">
        <v>127</v>
      </c>
      <c r="BM226" s="144" t="s">
        <v>684</v>
      </c>
    </row>
    <row r="227" spans="2:65" s="1" customFormat="1" ht="33" customHeight="1">
      <c r="B227" s="132"/>
      <c r="C227" s="133" t="s">
        <v>384</v>
      </c>
      <c r="D227" s="133" t="s">
        <v>184</v>
      </c>
      <c r="E227" s="134" t="s">
        <v>389</v>
      </c>
      <c r="F227" s="135" t="s">
        <v>390</v>
      </c>
      <c r="G227" s="136" t="s">
        <v>187</v>
      </c>
      <c r="H227" s="137">
        <v>4</v>
      </c>
      <c r="I227" s="138"/>
      <c r="J227" s="139">
        <f>ROUND(I227*H227,2)</f>
        <v>0</v>
      </c>
      <c r="K227" s="135" t="s">
        <v>188</v>
      </c>
      <c r="L227" s="32"/>
      <c r="M227" s="140" t="s">
        <v>1</v>
      </c>
      <c r="N227" s="141" t="s">
        <v>37</v>
      </c>
      <c r="P227" s="142">
        <f>O227*H227</f>
        <v>0</v>
      </c>
      <c r="Q227" s="142">
        <v>1.0789999999999999E-2</v>
      </c>
      <c r="R227" s="142">
        <f>Q227*H227</f>
        <v>4.3159999999999997E-2</v>
      </c>
      <c r="S227" s="142">
        <v>0</v>
      </c>
      <c r="T227" s="143">
        <f>S227*H227</f>
        <v>0</v>
      </c>
      <c r="AR227" s="144" t="s">
        <v>127</v>
      </c>
      <c r="AT227" s="144" t="s">
        <v>184</v>
      </c>
      <c r="AU227" s="144" t="s">
        <v>82</v>
      </c>
      <c r="AY227" s="17" t="s">
        <v>181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80</v>
      </c>
      <c r="BK227" s="145">
        <f>ROUND(I227*H227,2)</f>
        <v>0</v>
      </c>
      <c r="BL227" s="17" t="s">
        <v>127</v>
      </c>
      <c r="BM227" s="144" t="s">
        <v>685</v>
      </c>
    </row>
    <row r="228" spans="2:65" s="12" customFormat="1">
      <c r="B228" s="146"/>
      <c r="D228" s="147" t="s">
        <v>191</v>
      </c>
      <c r="E228" s="148" t="s">
        <v>1</v>
      </c>
      <c r="F228" s="149" t="s">
        <v>686</v>
      </c>
      <c r="H228" s="150">
        <v>4</v>
      </c>
      <c r="I228" s="151"/>
      <c r="L228" s="146"/>
      <c r="M228" s="152"/>
      <c r="T228" s="153"/>
      <c r="AT228" s="148" t="s">
        <v>191</v>
      </c>
      <c r="AU228" s="148" t="s">
        <v>82</v>
      </c>
      <c r="AV228" s="12" t="s">
        <v>82</v>
      </c>
      <c r="AW228" s="12" t="s">
        <v>29</v>
      </c>
      <c r="AX228" s="12" t="s">
        <v>80</v>
      </c>
      <c r="AY228" s="148" t="s">
        <v>181</v>
      </c>
    </row>
    <row r="229" spans="2:65" s="1" customFormat="1" ht="24.2" customHeight="1">
      <c r="B229" s="132"/>
      <c r="C229" s="133" t="s">
        <v>388</v>
      </c>
      <c r="D229" s="133" t="s">
        <v>184</v>
      </c>
      <c r="E229" s="134" t="s">
        <v>393</v>
      </c>
      <c r="F229" s="135" t="s">
        <v>394</v>
      </c>
      <c r="G229" s="136" t="s">
        <v>236</v>
      </c>
      <c r="H229" s="137">
        <v>4.2999999999999997E-2</v>
      </c>
      <c r="I229" s="138"/>
      <c r="J229" s="139">
        <f>ROUND(I229*H229,2)</f>
        <v>0</v>
      </c>
      <c r="K229" s="135" t="s">
        <v>188</v>
      </c>
      <c r="L229" s="32"/>
      <c r="M229" s="140" t="s">
        <v>1</v>
      </c>
      <c r="N229" s="141" t="s">
        <v>37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127</v>
      </c>
      <c r="AT229" s="144" t="s">
        <v>184</v>
      </c>
      <c r="AU229" s="144" t="s">
        <v>82</v>
      </c>
      <c r="AY229" s="17" t="s">
        <v>181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80</v>
      </c>
      <c r="BK229" s="145">
        <f>ROUND(I229*H229,2)</f>
        <v>0</v>
      </c>
      <c r="BL229" s="17" t="s">
        <v>127</v>
      </c>
      <c r="BM229" s="144" t="s">
        <v>687</v>
      </c>
    </row>
    <row r="230" spans="2:65" s="1" customFormat="1" ht="24.2" customHeight="1">
      <c r="B230" s="132"/>
      <c r="C230" s="133" t="s">
        <v>392</v>
      </c>
      <c r="D230" s="133" t="s">
        <v>184</v>
      </c>
      <c r="E230" s="134" t="s">
        <v>397</v>
      </c>
      <c r="F230" s="135" t="s">
        <v>398</v>
      </c>
      <c r="G230" s="136" t="s">
        <v>236</v>
      </c>
      <c r="H230" s="137">
        <v>4.2999999999999997E-2</v>
      </c>
      <c r="I230" s="138"/>
      <c r="J230" s="139">
        <f>ROUND(I230*H230,2)</f>
        <v>0</v>
      </c>
      <c r="K230" s="135" t="s">
        <v>188</v>
      </c>
      <c r="L230" s="32"/>
      <c r="M230" s="140" t="s">
        <v>1</v>
      </c>
      <c r="N230" s="141" t="s">
        <v>37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127</v>
      </c>
      <c r="AT230" s="144" t="s">
        <v>184</v>
      </c>
      <c r="AU230" s="144" t="s">
        <v>82</v>
      </c>
      <c r="AY230" s="17" t="s">
        <v>181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80</v>
      </c>
      <c r="BK230" s="145">
        <f>ROUND(I230*H230,2)</f>
        <v>0</v>
      </c>
      <c r="BL230" s="17" t="s">
        <v>127</v>
      </c>
      <c r="BM230" s="144" t="s">
        <v>688</v>
      </c>
    </row>
    <row r="231" spans="2:65" s="11" customFormat="1" ht="22.9" customHeight="1">
      <c r="B231" s="120"/>
      <c r="D231" s="121" t="s">
        <v>71</v>
      </c>
      <c r="E231" s="130" t="s">
        <v>400</v>
      </c>
      <c r="F231" s="130" t="s">
        <v>401</v>
      </c>
      <c r="I231" s="123"/>
      <c r="J231" s="131">
        <f>BK231</f>
        <v>0</v>
      </c>
      <c r="L231" s="120"/>
      <c r="M231" s="125"/>
      <c r="P231" s="126">
        <f>SUM(P232:P235)</f>
        <v>0</v>
      </c>
      <c r="R231" s="126">
        <f>SUM(R232:R235)</f>
        <v>4.7905999999999999E-3</v>
      </c>
      <c r="T231" s="127">
        <f>SUM(T232:T235)</f>
        <v>0</v>
      </c>
      <c r="AR231" s="121" t="s">
        <v>82</v>
      </c>
      <c r="AT231" s="128" t="s">
        <v>71</v>
      </c>
      <c r="AU231" s="128" t="s">
        <v>80</v>
      </c>
      <c r="AY231" s="121" t="s">
        <v>181</v>
      </c>
      <c r="BK231" s="129">
        <f>SUM(BK232:BK235)</f>
        <v>0</v>
      </c>
    </row>
    <row r="232" spans="2:65" s="1" customFormat="1" ht="33" customHeight="1">
      <c r="B232" s="132"/>
      <c r="C232" s="133" t="s">
        <v>396</v>
      </c>
      <c r="D232" s="133" t="s">
        <v>184</v>
      </c>
      <c r="E232" s="134" t="s">
        <v>407</v>
      </c>
      <c r="F232" s="135" t="s">
        <v>408</v>
      </c>
      <c r="G232" s="136" t="s">
        <v>187</v>
      </c>
      <c r="H232" s="137">
        <v>24.5</v>
      </c>
      <c r="I232" s="138"/>
      <c r="J232" s="139">
        <f>ROUND(I232*H232,2)</f>
        <v>0</v>
      </c>
      <c r="K232" s="135" t="s">
        <v>188</v>
      </c>
      <c r="L232" s="32"/>
      <c r="M232" s="140" t="s">
        <v>1</v>
      </c>
      <c r="N232" s="141" t="s">
        <v>37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127</v>
      </c>
      <c r="AT232" s="144" t="s">
        <v>184</v>
      </c>
      <c r="AU232" s="144" t="s">
        <v>82</v>
      </c>
      <c r="AY232" s="17" t="s">
        <v>181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80</v>
      </c>
      <c r="BK232" s="145">
        <f>ROUND(I232*H232,2)</f>
        <v>0</v>
      </c>
      <c r="BL232" s="17" t="s">
        <v>127</v>
      </c>
      <c r="BM232" s="144" t="s">
        <v>1102</v>
      </c>
    </row>
    <row r="233" spans="2:65" s="1" customFormat="1" ht="24.2" customHeight="1">
      <c r="B233" s="132"/>
      <c r="C233" s="170" t="s">
        <v>402</v>
      </c>
      <c r="D233" s="170" t="s">
        <v>272</v>
      </c>
      <c r="E233" s="171" t="s">
        <v>411</v>
      </c>
      <c r="F233" s="172" t="s">
        <v>412</v>
      </c>
      <c r="G233" s="173" t="s">
        <v>187</v>
      </c>
      <c r="H233" s="174">
        <v>28.18</v>
      </c>
      <c r="I233" s="175"/>
      <c r="J233" s="176">
        <f>ROUND(I233*H233,2)</f>
        <v>0</v>
      </c>
      <c r="K233" s="172" t="s">
        <v>188</v>
      </c>
      <c r="L233" s="177"/>
      <c r="M233" s="178" t="s">
        <v>1</v>
      </c>
      <c r="N233" s="179" t="s">
        <v>37</v>
      </c>
      <c r="P233" s="142">
        <f>O233*H233</f>
        <v>0</v>
      </c>
      <c r="Q233" s="142">
        <v>1.7000000000000001E-4</v>
      </c>
      <c r="R233" s="142">
        <f>Q233*H233</f>
        <v>4.7905999999999999E-3</v>
      </c>
      <c r="S233" s="142">
        <v>0</v>
      </c>
      <c r="T233" s="143">
        <f>S233*H233</f>
        <v>0</v>
      </c>
      <c r="AR233" s="144" t="s">
        <v>275</v>
      </c>
      <c r="AT233" s="144" t="s">
        <v>272</v>
      </c>
      <c r="AU233" s="144" t="s">
        <v>82</v>
      </c>
      <c r="AY233" s="17" t="s">
        <v>181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80</v>
      </c>
      <c r="BK233" s="145">
        <f>ROUND(I233*H233,2)</f>
        <v>0</v>
      </c>
      <c r="BL233" s="17" t="s">
        <v>127</v>
      </c>
      <c r="BM233" s="144" t="s">
        <v>1103</v>
      </c>
    </row>
    <row r="234" spans="2:65" s="1" customFormat="1" ht="24.2" customHeight="1">
      <c r="B234" s="132"/>
      <c r="C234" s="133" t="s">
        <v>406</v>
      </c>
      <c r="D234" s="133" t="s">
        <v>184</v>
      </c>
      <c r="E234" s="134" t="s">
        <v>415</v>
      </c>
      <c r="F234" s="135" t="s">
        <v>416</v>
      </c>
      <c r="G234" s="136" t="s">
        <v>236</v>
      </c>
      <c r="H234" s="137">
        <v>5.0000000000000001E-3</v>
      </c>
      <c r="I234" s="138"/>
      <c r="J234" s="139">
        <f>ROUND(I234*H234,2)</f>
        <v>0</v>
      </c>
      <c r="K234" s="135" t="s">
        <v>188</v>
      </c>
      <c r="L234" s="32"/>
      <c r="M234" s="140" t="s">
        <v>1</v>
      </c>
      <c r="N234" s="141" t="s">
        <v>37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127</v>
      </c>
      <c r="AT234" s="144" t="s">
        <v>184</v>
      </c>
      <c r="AU234" s="144" t="s">
        <v>82</v>
      </c>
      <c r="AY234" s="17" t="s">
        <v>181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80</v>
      </c>
      <c r="BK234" s="145">
        <f>ROUND(I234*H234,2)</f>
        <v>0</v>
      </c>
      <c r="BL234" s="17" t="s">
        <v>127</v>
      </c>
      <c r="BM234" s="144" t="s">
        <v>1104</v>
      </c>
    </row>
    <row r="235" spans="2:65" s="1" customFormat="1" ht="24.2" customHeight="1">
      <c r="B235" s="132"/>
      <c r="C235" s="133" t="s">
        <v>410</v>
      </c>
      <c r="D235" s="133" t="s">
        <v>184</v>
      </c>
      <c r="E235" s="134" t="s">
        <v>419</v>
      </c>
      <c r="F235" s="135" t="s">
        <v>420</v>
      </c>
      <c r="G235" s="136" t="s">
        <v>236</v>
      </c>
      <c r="H235" s="137">
        <v>5.0000000000000001E-3</v>
      </c>
      <c r="I235" s="138"/>
      <c r="J235" s="139">
        <f>ROUND(I235*H235,2)</f>
        <v>0</v>
      </c>
      <c r="K235" s="135" t="s">
        <v>188</v>
      </c>
      <c r="L235" s="32"/>
      <c r="M235" s="140" t="s">
        <v>1</v>
      </c>
      <c r="N235" s="141" t="s">
        <v>37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127</v>
      </c>
      <c r="AT235" s="144" t="s">
        <v>184</v>
      </c>
      <c r="AU235" s="144" t="s">
        <v>82</v>
      </c>
      <c r="AY235" s="17" t="s">
        <v>181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80</v>
      </c>
      <c r="BK235" s="145">
        <f>ROUND(I235*H235,2)</f>
        <v>0</v>
      </c>
      <c r="BL235" s="17" t="s">
        <v>127</v>
      </c>
      <c r="BM235" s="144" t="s">
        <v>1105</v>
      </c>
    </row>
    <row r="236" spans="2:65" s="11" customFormat="1" ht="22.9" customHeight="1">
      <c r="B236" s="120"/>
      <c r="D236" s="121" t="s">
        <v>71</v>
      </c>
      <c r="E236" s="130" t="s">
        <v>422</v>
      </c>
      <c r="F236" s="130" t="s">
        <v>423</v>
      </c>
      <c r="I236" s="123"/>
      <c r="J236" s="131">
        <f>BK236</f>
        <v>0</v>
      </c>
      <c r="L236" s="120"/>
      <c r="M236" s="125"/>
      <c r="P236" s="126">
        <f>SUM(P237:P244)</f>
        <v>0</v>
      </c>
      <c r="R236" s="126">
        <f>SUM(R237:R244)</f>
        <v>0</v>
      </c>
      <c r="T236" s="127">
        <f>SUM(T237:T244)</f>
        <v>0.273032</v>
      </c>
      <c r="AR236" s="121" t="s">
        <v>82</v>
      </c>
      <c r="AT236" s="128" t="s">
        <v>71</v>
      </c>
      <c r="AU236" s="128" t="s">
        <v>80</v>
      </c>
      <c r="AY236" s="121" t="s">
        <v>181</v>
      </c>
      <c r="BK236" s="129">
        <f>SUM(BK237:BK244)</f>
        <v>0</v>
      </c>
    </row>
    <row r="237" spans="2:65" s="1" customFormat="1" ht="21.75" customHeight="1">
      <c r="B237" s="132"/>
      <c r="C237" s="133" t="s">
        <v>414</v>
      </c>
      <c r="D237" s="133" t="s">
        <v>184</v>
      </c>
      <c r="E237" s="134" t="s">
        <v>693</v>
      </c>
      <c r="F237" s="135" t="s">
        <v>694</v>
      </c>
      <c r="G237" s="136" t="s">
        <v>187</v>
      </c>
      <c r="H237" s="137">
        <v>3.4</v>
      </c>
      <c r="I237" s="138"/>
      <c r="J237" s="139">
        <f>ROUND(I237*H237,2)</f>
        <v>0</v>
      </c>
      <c r="K237" s="135" t="s">
        <v>188</v>
      </c>
      <c r="L237" s="32"/>
      <c r="M237" s="140" t="s">
        <v>1</v>
      </c>
      <c r="N237" s="141" t="s">
        <v>37</v>
      </c>
      <c r="P237" s="142">
        <f>O237*H237</f>
        <v>0</v>
      </c>
      <c r="Q237" s="142">
        <v>0</v>
      </c>
      <c r="R237" s="142">
        <f>Q237*H237</f>
        <v>0</v>
      </c>
      <c r="S237" s="142">
        <v>1.098E-2</v>
      </c>
      <c r="T237" s="143">
        <f>S237*H237</f>
        <v>3.7331999999999997E-2</v>
      </c>
      <c r="AR237" s="144" t="s">
        <v>127</v>
      </c>
      <c r="AT237" s="144" t="s">
        <v>184</v>
      </c>
      <c r="AU237" s="144" t="s">
        <v>82</v>
      </c>
      <c r="AY237" s="17" t="s">
        <v>181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80</v>
      </c>
      <c r="BK237" s="145">
        <f>ROUND(I237*H237,2)</f>
        <v>0</v>
      </c>
      <c r="BL237" s="17" t="s">
        <v>127</v>
      </c>
      <c r="BM237" s="144" t="s">
        <v>695</v>
      </c>
    </row>
    <row r="238" spans="2:65" s="14" customFormat="1">
      <c r="B238" s="164"/>
      <c r="D238" s="147" t="s">
        <v>191</v>
      </c>
      <c r="E238" s="165" t="s">
        <v>1</v>
      </c>
      <c r="F238" s="166" t="s">
        <v>680</v>
      </c>
      <c r="H238" s="165" t="s">
        <v>1</v>
      </c>
      <c r="I238" s="167"/>
      <c r="L238" s="164"/>
      <c r="M238" s="168"/>
      <c r="T238" s="169"/>
      <c r="AT238" s="165" t="s">
        <v>191</v>
      </c>
      <c r="AU238" s="165" t="s">
        <v>82</v>
      </c>
      <c r="AV238" s="14" t="s">
        <v>80</v>
      </c>
      <c r="AW238" s="14" t="s">
        <v>29</v>
      </c>
      <c r="AX238" s="14" t="s">
        <v>72</v>
      </c>
      <c r="AY238" s="165" t="s">
        <v>181</v>
      </c>
    </row>
    <row r="239" spans="2:65" s="12" customFormat="1">
      <c r="B239" s="146"/>
      <c r="D239" s="147" t="s">
        <v>191</v>
      </c>
      <c r="E239" s="148" t="s">
        <v>1</v>
      </c>
      <c r="F239" s="149" t="s">
        <v>696</v>
      </c>
      <c r="H239" s="150">
        <v>3.4</v>
      </c>
      <c r="I239" s="151"/>
      <c r="L239" s="146"/>
      <c r="M239" s="152"/>
      <c r="T239" s="153"/>
      <c r="AT239" s="148" t="s">
        <v>191</v>
      </c>
      <c r="AU239" s="148" t="s">
        <v>82</v>
      </c>
      <c r="AV239" s="12" t="s">
        <v>82</v>
      </c>
      <c r="AW239" s="12" t="s">
        <v>29</v>
      </c>
      <c r="AX239" s="12" t="s">
        <v>72</v>
      </c>
      <c r="AY239" s="148" t="s">
        <v>181</v>
      </c>
    </row>
    <row r="240" spans="2:65" s="13" customFormat="1">
      <c r="B240" s="154"/>
      <c r="D240" s="147" t="s">
        <v>191</v>
      </c>
      <c r="E240" s="155" t="s">
        <v>1</v>
      </c>
      <c r="F240" s="156" t="s">
        <v>193</v>
      </c>
      <c r="H240" s="157">
        <v>3.4</v>
      </c>
      <c r="I240" s="158"/>
      <c r="L240" s="154"/>
      <c r="M240" s="159"/>
      <c r="T240" s="160"/>
      <c r="AT240" s="155" t="s">
        <v>191</v>
      </c>
      <c r="AU240" s="155" t="s">
        <v>82</v>
      </c>
      <c r="AV240" s="13" t="s">
        <v>189</v>
      </c>
      <c r="AW240" s="13" t="s">
        <v>29</v>
      </c>
      <c r="AX240" s="13" t="s">
        <v>80</v>
      </c>
      <c r="AY240" s="155" t="s">
        <v>181</v>
      </c>
    </row>
    <row r="241" spans="2:65" s="1" customFormat="1" ht="24.2" customHeight="1">
      <c r="B241" s="132"/>
      <c r="C241" s="133" t="s">
        <v>418</v>
      </c>
      <c r="D241" s="133" t="s">
        <v>184</v>
      </c>
      <c r="E241" s="134" t="s">
        <v>697</v>
      </c>
      <c r="F241" s="135" t="s">
        <v>698</v>
      </c>
      <c r="G241" s="136" t="s">
        <v>187</v>
      </c>
      <c r="H241" s="137">
        <v>3.4</v>
      </c>
      <c r="I241" s="138"/>
      <c r="J241" s="139">
        <f>ROUND(I241*H241,2)</f>
        <v>0</v>
      </c>
      <c r="K241" s="135" t="s">
        <v>188</v>
      </c>
      <c r="L241" s="32"/>
      <c r="M241" s="140" t="s">
        <v>1</v>
      </c>
      <c r="N241" s="141" t="s">
        <v>37</v>
      </c>
      <c r="P241" s="142">
        <f>O241*H241</f>
        <v>0</v>
      </c>
      <c r="Q241" s="142">
        <v>0</v>
      </c>
      <c r="R241" s="142">
        <f>Q241*H241</f>
        <v>0</v>
      </c>
      <c r="S241" s="142">
        <v>8.0000000000000002E-3</v>
      </c>
      <c r="T241" s="143">
        <f>S241*H241</f>
        <v>2.7199999999999998E-2</v>
      </c>
      <c r="AR241" s="144" t="s">
        <v>127</v>
      </c>
      <c r="AT241" s="144" t="s">
        <v>184</v>
      </c>
      <c r="AU241" s="144" t="s">
        <v>82</v>
      </c>
      <c r="AY241" s="17" t="s">
        <v>181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80</v>
      </c>
      <c r="BK241" s="145">
        <f>ROUND(I241*H241,2)</f>
        <v>0</v>
      </c>
      <c r="BL241" s="17" t="s">
        <v>127</v>
      </c>
      <c r="BM241" s="144" t="s">
        <v>699</v>
      </c>
    </row>
    <row r="242" spans="2:65" s="1" customFormat="1" ht="24.2" customHeight="1">
      <c r="B242" s="132"/>
      <c r="C242" s="133" t="s">
        <v>424</v>
      </c>
      <c r="D242" s="133" t="s">
        <v>184</v>
      </c>
      <c r="E242" s="134" t="s">
        <v>700</v>
      </c>
      <c r="F242" s="135" t="s">
        <v>701</v>
      </c>
      <c r="G242" s="136" t="s">
        <v>356</v>
      </c>
      <c r="H242" s="137">
        <v>2</v>
      </c>
      <c r="I242" s="138"/>
      <c r="J242" s="139">
        <f>ROUND(I242*H242,2)</f>
        <v>0</v>
      </c>
      <c r="K242" s="135" t="s">
        <v>188</v>
      </c>
      <c r="L242" s="32"/>
      <c r="M242" s="140" t="s">
        <v>1</v>
      </c>
      <c r="N242" s="141" t="s">
        <v>37</v>
      </c>
      <c r="P242" s="142">
        <f>O242*H242</f>
        <v>0</v>
      </c>
      <c r="Q242" s="142">
        <v>0</v>
      </c>
      <c r="R242" s="142">
        <f>Q242*H242</f>
        <v>0</v>
      </c>
      <c r="S242" s="142">
        <v>4.1700000000000001E-2</v>
      </c>
      <c r="T242" s="143">
        <f>S242*H242</f>
        <v>8.3400000000000002E-2</v>
      </c>
      <c r="AR242" s="144" t="s">
        <v>127</v>
      </c>
      <c r="AT242" s="144" t="s">
        <v>184</v>
      </c>
      <c r="AU242" s="144" t="s">
        <v>82</v>
      </c>
      <c r="AY242" s="17" t="s">
        <v>181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80</v>
      </c>
      <c r="BK242" s="145">
        <f>ROUND(I242*H242,2)</f>
        <v>0</v>
      </c>
      <c r="BL242" s="17" t="s">
        <v>127</v>
      </c>
      <c r="BM242" s="144" t="s">
        <v>702</v>
      </c>
    </row>
    <row r="243" spans="2:65" s="1" customFormat="1" ht="37.9" customHeight="1">
      <c r="B243" s="132"/>
      <c r="C243" s="133" t="s">
        <v>428</v>
      </c>
      <c r="D243" s="133" t="s">
        <v>184</v>
      </c>
      <c r="E243" s="134" t="s">
        <v>703</v>
      </c>
      <c r="F243" s="135" t="s">
        <v>704</v>
      </c>
      <c r="G243" s="136" t="s">
        <v>356</v>
      </c>
      <c r="H243" s="137">
        <v>2</v>
      </c>
      <c r="I243" s="138"/>
      <c r="J243" s="139">
        <f>ROUND(I243*H243,2)</f>
        <v>0</v>
      </c>
      <c r="K243" s="135" t="s">
        <v>1</v>
      </c>
      <c r="L243" s="32"/>
      <c r="M243" s="140" t="s">
        <v>1</v>
      </c>
      <c r="N243" s="141" t="s">
        <v>37</v>
      </c>
      <c r="P243" s="142">
        <f>O243*H243</f>
        <v>0</v>
      </c>
      <c r="Q243" s="142">
        <v>0</v>
      </c>
      <c r="R243" s="142">
        <f>Q243*H243</f>
        <v>0</v>
      </c>
      <c r="S243" s="142">
        <v>4.1700000000000001E-2</v>
      </c>
      <c r="T243" s="143">
        <f>S243*H243</f>
        <v>8.3400000000000002E-2</v>
      </c>
      <c r="AR243" s="144" t="s">
        <v>127</v>
      </c>
      <c r="AT243" s="144" t="s">
        <v>184</v>
      </c>
      <c r="AU243" s="144" t="s">
        <v>82</v>
      </c>
      <c r="AY243" s="17" t="s">
        <v>181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80</v>
      </c>
      <c r="BK243" s="145">
        <f>ROUND(I243*H243,2)</f>
        <v>0</v>
      </c>
      <c r="BL243" s="17" t="s">
        <v>127</v>
      </c>
      <c r="BM243" s="144" t="s">
        <v>705</v>
      </c>
    </row>
    <row r="244" spans="2:65" s="1" customFormat="1" ht="33" customHeight="1">
      <c r="B244" s="132"/>
      <c r="C244" s="133" t="s">
        <v>432</v>
      </c>
      <c r="D244" s="133" t="s">
        <v>184</v>
      </c>
      <c r="E244" s="134" t="s">
        <v>441</v>
      </c>
      <c r="F244" s="135" t="s">
        <v>442</v>
      </c>
      <c r="G244" s="136" t="s">
        <v>356</v>
      </c>
      <c r="H244" s="137">
        <v>1</v>
      </c>
      <c r="I244" s="138"/>
      <c r="J244" s="139">
        <f>ROUND(I244*H244,2)</f>
        <v>0</v>
      </c>
      <c r="K244" s="135" t="s">
        <v>1</v>
      </c>
      <c r="L244" s="32"/>
      <c r="M244" s="140" t="s">
        <v>1</v>
      </c>
      <c r="N244" s="141" t="s">
        <v>37</v>
      </c>
      <c r="P244" s="142">
        <f>O244*H244</f>
        <v>0</v>
      </c>
      <c r="Q244" s="142">
        <v>0</v>
      </c>
      <c r="R244" s="142">
        <f>Q244*H244</f>
        <v>0</v>
      </c>
      <c r="S244" s="142">
        <v>4.1700000000000001E-2</v>
      </c>
      <c r="T244" s="143">
        <f>S244*H244</f>
        <v>4.1700000000000001E-2</v>
      </c>
      <c r="AR244" s="144" t="s">
        <v>127</v>
      </c>
      <c r="AT244" s="144" t="s">
        <v>184</v>
      </c>
      <c r="AU244" s="144" t="s">
        <v>82</v>
      </c>
      <c r="AY244" s="17" t="s">
        <v>181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80</v>
      </c>
      <c r="BK244" s="145">
        <f>ROUND(I244*H244,2)</f>
        <v>0</v>
      </c>
      <c r="BL244" s="17" t="s">
        <v>127</v>
      </c>
      <c r="BM244" s="144" t="s">
        <v>1106</v>
      </c>
    </row>
    <row r="245" spans="2:65" s="11" customFormat="1" ht="22.9" customHeight="1">
      <c r="B245" s="120"/>
      <c r="D245" s="121" t="s">
        <v>71</v>
      </c>
      <c r="E245" s="130" t="s">
        <v>496</v>
      </c>
      <c r="F245" s="130" t="s">
        <v>497</v>
      </c>
      <c r="I245" s="123"/>
      <c r="J245" s="131">
        <f>BK245</f>
        <v>0</v>
      </c>
      <c r="L245" s="120"/>
      <c r="M245" s="125"/>
      <c r="P245" s="126">
        <f>SUM(P246:P259)</f>
        <v>0</v>
      </c>
      <c r="R245" s="126">
        <f>SUM(R246:R259)</f>
        <v>7.1290919999999994E-2</v>
      </c>
      <c r="T245" s="127">
        <f>SUM(T246:T259)</f>
        <v>6.3059999999999991E-2</v>
      </c>
      <c r="AR245" s="121" t="s">
        <v>82</v>
      </c>
      <c r="AT245" s="128" t="s">
        <v>71</v>
      </c>
      <c r="AU245" s="128" t="s">
        <v>80</v>
      </c>
      <c r="AY245" s="121" t="s">
        <v>181</v>
      </c>
      <c r="BK245" s="129">
        <f>SUM(BK246:BK259)</f>
        <v>0</v>
      </c>
    </row>
    <row r="246" spans="2:65" s="1" customFormat="1" ht="16.5" customHeight="1">
      <c r="B246" s="132"/>
      <c r="C246" s="133" t="s">
        <v>436</v>
      </c>
      <c r="D246" s="133" t="s">
        <v>184</v>
      </c>
      <c r="E246" s="134" t="s">
        <v>499</v>
      </c>
      <c r="F246" s="135" t="s">
        <v>500</v>
      </c>
      <c r="G246" s="136" t="s">
        <v>187</v>
      </c>
      <c r="H246" s="137">
        <v>19.239999999999998</v>
      </c>
      <c r="I246" s="138"/>
      <c r="J246" s="139">
        <f>ROUND(I246*H246,2)</f>
        <v>0</v>
      </c>
      <c r="K246" s="135" t="s">
        <v>188</v>
      </c>
      <c r="L246" s="32"/>
      <c r="M246" s="140" t="s">
        <v>1</v>
      </c>
      <c r="N246" s="141" t="s">
        <v>37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127</v>
      </c>
      <c r="AT246" s="144" t="s">
        <v>184</v>
      </c>
      <c r="AU246" s="144" t="s">
        <v>82</v>
      </c>
      <c r="AY246" s="17" t="s">
        <v>181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80</v>
      </c>
      <c r="BK246" s="145">
        <f>ROUND(I246*H246,2)</f>
        <v>0</v>
      </c>
      <c r="BL246" s="17" t="s">
        <v>127</v>
      </c>
      <c r="BM246" s="144" t="s">
        <v>707</v>
      </c>
    </row>
    <row r="247" spans="2:65" s="12" customFormat="1">
      <c r="B247" s="146"/>
      <c r="D247" s="147" t="s">
        <v>191</v>
      </c>
      <c r="E247" s="148" t="s">
        <v>1</v>
      </c>
      <c r="F247" s="149" t="s">
        <v>1053</v>
      </c>
      <c r="H247" s="150">
        <v>19.239999999999998</v>
      </c>
      <c r="I247" s="151"/>
      <c r="L247" s="146"/>
      <c r="M247" s="152"/>
      <c r="T247" s="153"/>
      <c r="AT247" s="148" t="s">
        <v>191</v>
      </c>
      <c r="AU247" s="148" t="s">
        <v>82</v>
      </c>
      <c r="AV247" s="12" t="s">
        <v>82</v>
      </c>
      <c r="AW247" s="12" t="s">
        <v>29</v>
      </c>
      <c r="AX247" s="12" t="s">
        <v>72</v>
      </c>
      <c r="AY247" s="148" t="s">
        <v>181</v>
      </c>
    </row>
    <row r="248" spans="2:65" s="13" customFormat="1">
      <c r="B248" s="154"/>
      <c r="D248" s="147" t="s">
        <v>191</v>
      </c>
      <c r="E248" s="155" t="s">
        <v>1</v>
      </c>
      <c r="F248" s="156" t="s">
        <v>193</v>
      </c>
      <c r="H248" s="157">
        <v>19.239999999999998</v>
      </c>
      <c r="I248" s="158"/>
      <c r="L248" s="154"/>
      <c r="M248" s="159"/>
      <c r="T248" s="160"/>
      <c r="AT248" s="155" t="s">
        <v>191</v>
      </c>
      <c r="AU248" s="155" t="s">
        <v>82</v>
      </c>
      <c r="AV248" s="13" t="s">
        <v>189</v>
      </c>
      <c r="AW248" s="13" t="s">
        <v>29</v>
      </c>
      <c r="AX248" s="13" t="s">
        <v>80</v>
      </c>
      <c r="AY248" s="155" t="s">
        <v>181</v>
      </c>
    </row>
    <row r="249" spans="2:65" s="1" customFormat="1" ht="24.2" customHeight="1">
      <c r="B249" s="132"/>
      <c r="C249" s="133" t="s">
        <v>440</v>
      </c>
      <c r="D249" s="133" t="s">
        <v>184</v>
      </c>
      <c r="E249" s="134" t="s">
        <v>504</v>
      </c>
      <c r="F249" s="135" t="s">
        <v>505</v>
      </c>
      <c r="G249" s="136" t="s">
        <v>187</v>
      </c>
      <c r="H249" s="137">
        <v>19.239999999999998</v>
      </c>
      <c r="I249" s="138"/>
      <c r="J249" s="139">
        <f>ROUND(I249*H249,2)</f>
        <v>0</v>
      </c>
      <c r="K249" s="135" t="s">
        <v>188</v>
      </c>
      <c r="L249" s="32"/>
      <c r="M249" s="140" t="s">
        <v>1</v>
      </c>
      <c r="N249" s="141" t="s">
        <v>37</v>
      </c>
      <c r="P249" s="142">
        <f>O249*H249</f>
        <v>0</v>
      </c>
      <c r="Q249" s="142">
        <v>0</v>
      </c>
      <c r="R249" s="142">
        <f>Q249*H249</f>
        <v>0</v>
      </c>
      <c r="S249" s="142">
        <v>3.0000000000000001E-3</v>
      </c>
      <c r="T249" s="143">
        <f>S249*H249</f>
        <v>5.7719999999999994E-2</v>
      </c>
      <c r="AR249" s="144" t="s">
        <v>127</v>
      </c>
      <c r="AT249" s="144" t="s">
        <v>184</v>
      </c>
      <c r="AU249" s="144" t="s">
        <v>82</v>
      </c>
      <c r="AY249" s="17" t="s">
        <v>181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80</v>
      </c>
      <c r="BK249" s="145">
        <f>ROUND(I249*H249,2)</f>
        <v>0</v>
      </c>
      <c r="BL249" s="17" t="s">
        <v>127</v>
      </c>
      <c r="BM249" s="144" t="s">
        <v>708</v>
      </c>
    </row>
    <row r="250" spans="2:65" s="1" customFormat="1" ht="16.5" customHeight="1">
      <c r="B250" s="132"/>
      <c r="C250" s="133" t="s">
        <v>444</v>
      </c>
      <c r="D250" s="133" t="s">
        <v>184</v>
      </c>
      <c r="E250" s="134" t="s">
        <v>509</v>
      </c>
      <c r="F250" s="135" t="s">
        <v>510</v>
      </c>
      <c r="G250" s="136" t="s">
        <v>187</v>
      </c>
      <c r="H250" s="137">
        <v>19.239999999999998</v>
      </c>
      <c r="I250" s="138"/>
      <c r="J250" s="139">
        <f>ROUND(I250*H250,2)</f>
        <v>0</v>
      </c>
      <c r="K250" s="135" t="s">
        <v>188</v>
      </c>
      <c r="L250" s="32"/>
      <c r="M250" s="140" t="s">
        <v>1</v>
      </c>
      <c r="N250" s="141" t="s">
        <v>37</v>
      </c>
      <c r="P250" s="142">
        <f>O250*H250</f>
        <v>0</v>
      </c>
      <c r="Q250" s="142">
        <v>2.9999999999999997E-4</v>
      </c>
      <c r="R250" s="142">
        <f>Q250*H250</f>
        <v>5.7719999999999994E-3</v>
      </c>
      <c r="S250" s="142">
        <v>0</v>
      </c>
      <c r="T250" s="143">
        <f>S250*H250</f>
        <v>0</v>
      </c>
      <c r="AR250" s="144" t="s">
        <v>127</v>
      </c>
      <c r="AT250" s="144" t="s">
        <v>184</v>
      </c>
      <c r="AU250" s="144" t="s">
        <v>82</v>
      </c>
      <c r="AY250" s="17" t="s">
        <v>181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80</v>
      </c>
      <c r="BK250" s="145">
        <f>ROUND(I250*H250,2)</f>
        <v>0</v>
      </c>
      <c r="BL250" s="17" t="s">
        <v>127</v>
      </c>
      <c r="BM250" s="144" t="s">
        <v>709</v>
      </c>
    </row>
    <row r="251" spans="2:65" s="1" customFormat="1" ht="16.5" customHeight="1">
      <c r="B251" s="132"/>
      <c r="C251" s="170" t="s">
        <v>448</v>
      </c>
      <c r="D251" s="170" t="s">
        <v>272</v>
      </c>
      <c r="E251" s="171" t="s">
        <v>513</v>
      </c>
      <c r="F251" s="172" t="s">
        <v>514</v>
      </c>
      <c r="G251" s="173" t="s">
        <v>187</v>
      </c>
      <c r="H251" s="174">
        <v>21.164000000000001</v>
      </c>
      <c r="I251" s="175"/>
      <c r="J251" s="176">
        <f>ROUND(I251*H251,2)</f>
        <v>0</v>
      </c>
      <c r="K251" s="172" t="s">
        <v>188</v>
      </c>
      <c r="L251" s="177"/>
      <c r="M251" s="178" t="s">
        <v>1</v>
      </c>
      <c r="N251" s="179" t="s">
        <v>37</v>
      </c>
      <c r="P251" s="142">
        <f>O251*H251</f>
        <v>0</v>
      </c>
      <c r="Q251" s="142">
        <v>2.8300000000000001E-3</v>
      </c>
      <c r="R251" s="142">
        <f>Q251*H251</f>
        <v>5.9894120000000002E-2</v>
      </c>
      <c r="S251" s="142">
        <v>0</v>
      </c>
      <c r="T251" s="143">
        <f>S251*H251</f>
        <v>0</v>
      </c>
      <c r="AR251" s="144" t="s">
        <v>275</v>
      </c>
      <c r="AT251" s="144" t="s">
        <v>272</v>
      </c>
      <c r="AU251" s="144" t="s">
        <v>82</v>
      </c>
      <c r="AY251" s="17" t="s">
        <v>181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80</v>
      </c>
      <c r="BK251" s="145">
        <f>ROUND(I251*H251,2)</f>
        <v>0</v>
      </c>
      <c r="BL251" s="17" t="s">
        <v>127</v>
      </c>
      <c r="BM251" s="144" t="s">
        <v>710</v>
      </c>
    </row>
    <row r="252" spans="2:65" s="12" customFormat="1">
      <c r="B252" s="146"/>
      <c r="D252" s="147" t="s">
        <v>191</v>
      </c>
      <c r="F252" s="149" t="s">
        <v>1076</v>
      </c>
      <c r="H252" s="150">
        <v>21.164000000000001</v>
      </c>
      <c r="I252" s="151"/>
      <c r="L252" s="146"/>
      <c r="M252" s="152"/>
      <c r="T252" s="153"/>
      <c r="AT252" s="148" t="s">
        <v>191</v>
      </c>
      <c r="AU252" s="148" t="s">
        <v>82</v>
      </c>
      <c r="AV252" s="12" t="s">
        <v>82</v>
      </c>
      <c r="AW252" s="12" t="s">
        <v>3</v>
      </c>
      <c r="AX252" s="12" t="s">
        <v>80</v>
      </c>
      <c r="AY252" s="148" t="s">
        <v>181</v>
      </c>
    </row>
    <row r="253" spans="2:65" s="1" customFormat="1" ht="21.75" customHeight="1">
      <c r="B253" s="132"/>
      <c r="C253" s="133" t="s">
        <v>454</v>
      </c>
      <c r="D253" s="133" t="s">
        <v>184</v>
      </c>
      <c r="E253" s="134" t="s">
        <v>517</v>
      </c>
      <c r="F253" s="135" t="s">
        <v>518</v>
      </c>
      <c r="G253" s="136" t="s">
        <v>240</v>
      </c>
      <c r="H253" s="137">
        <v>17.8</v>
      </c>
      <c r="I253" s="138"/>
      <c r="J253" s="139">
        <f>ROUND(I253*H253,2)</f>
        <v>0</v>
      </c>
      <c r="K253" s="135" t="s">
        <v>188</v>
      </c>
      <c r="L253" s="32"/>
      <c r="M253" s="140" t="s">
        <v>1</v>
      </c>
      <c r="N253" s="141" t="s">
        <v>37</v>
      </c>
      <c r="P253" s="142">
        <f>O253*H253</f>
        <v>0</v>
      </c>
      <c r="Q253" s="142">
        <v>0</v>
      </c>
      <c r="R253" s="142">
        <f>Q253*H253</f>
        <v>0</v>
      </c>
      <c r="S253" s="142">
        <v>2.9999999999999997E-4</v>
      </c>
      <c r="T253" s="143">
        <f>S253*H253</f>
        <v>5.3400000000000001E-3</v>
      </c>
      <c r="AR253" s="144" t="s">
        <v>127</v>
      </c>
      <c r="AT253" s="144" t="s">
        <v>184</v>
      </c>
      <c r="AU253" s="144" t="s">
        <v>82</v>
      </c>
      <c r="AY253" s="17" t="s">
        <v>181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80</v>
      </c>
      <c r="BK253" s="145">
        <f>ROUND(I253*H253,2)</f>
        <v>0</v>
      </c>
      <c r="BL253" s="17" t="s">
        <v>127</v>
      </c>
      <c r="BM253" s="144" t="s">
        <v>712</v>
      </c>
    </row>
    <row r="254" spans="2:65" s="12" customFormat="1">
      <c r="B254" s="146"/>
      <c r="D254" s="147" t="s">
        <v>191</v>
      </c>
      <c r="E254" s="148" t="s">
        <v>1</v>
      </c>
      <c r="F254" s="149" t="s">
        <v>1077</v>
      </c>
      <c r="H254" s="150">
        <v>17.8</v>
      </c>
      <c r="I254" s="151"/>
      <c r="L254" s="146"/>
      <c r="M254" s="152"/>
      <c r="T254" s="153"/>
      <c r="AT254" s="148" t="s">
        <v>191</v>
      </c>
      <c r="AU254" s="148" t="s">
        <v>82</v>
      </c>
      <c r="AV254" s="12" t="s">
        <v>82</v>
      </c>
      <c r="AW254" s="12" t="s">
        <v>29</v>
      </c>
      <c r="AX254" s="12" t="s">
        <v>80</v>
      </c>
      <c r="AY254" s="148" t="s">
        <v>181</v>
      </c>
    </row>
    <row r="255" spans="2:65" s="1" customFormat="1" ht="16.5" customHeight="1">
      <c r="B255" s="132"/>
      <c r="C255" s="133" t="s">
        <v>459</v>
      </c>
      <c r="D255" s="133" t="s">
        <v>184</v>
      </c>
      <c r="E255" s="134" t="s">
        <v>522</v>
      </c>
      <c r="F255" s="135" t="s">
        <v>523</v>
      </c>
      <c r="G255" s="136" t="s">
        <v>240</v>
      </c>
      <c r="H255" s="137">
        <v>17.8</v>
      </c>
      <c r="I255" s="138"/>
      <c r="J255" s="139">
        <f>ROUND(I255*H255,2)</f>
        <v>0</v>
      </c>
      <c r="K255" s="135" t="s">
        <v>188</v>
      </c>
      <c r="L255" s="32"/>
      <c r="M255" s="140" t="s">
        <v>1</v>
      </c>
      <c r="N255" s="141" t="s">
        <v>37</v>
      </c>
      <c r="P255" s="142">
        <f>O255*H255</f>
        <v>0</v>
      </c>
      <c r="Q255" s="142">
        <v>1.0000000000000001E-5</v>
      </c>
      <c r="R255" s="142">
        <f>Q255*H255</f>
        <v>1.7800000000000002E-4</v>
      </c>
      <c r="S255" s="142">
        <v>0</v>
      </c>
      <c r="T255" s="143">
        <f>S255*H255</f>
        <v>0</v>
      </c>
      <c r="AR255" s="144" t="s">
        <v>127</v>
      </c>
      <c r="AT255" s="144" t="s">
        <v>184</v>
      </c>
      <c r="AU255" s="144" t="s">
        <v>82</v>
      </c>
      <c r="AY255" s="17" t="s">
        <v>181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80</v>
      </c>
      <c r="BK255" s="145">
        <f>ROUND(I255*H255,2)</f>
        <v>0</v>
      </c>
      <c r="BL255" s="17" t="s">
        <v>127</v>
      </c>
      <c r="BM255" s="144" t="s">
        <v>714</v>
      </c>
    </row>
    <row r="256" spans="2:65" s="1" customFormat="1" ht="16.5" customHeight="1">
      <c r="B256" s="132"/>
      <c r="C256" s="170" t="s">
        <v>463</v>
      </c>
      <c r="D256" s="170" t="s">
        <v>272</v>
      </c>
      <c r="E256" s="171" t="s">
        <v>527</v>
      </c>
      <c r="F256" s="172" t="s">
        <v>528</v>
      </c>
      <c r="G256" s="173" t="s">
        <v>240</v>
      </c>
      <c r="H256" s="174">
        <v>18.155999999999999</v>
      </c>
      <c r="I256" s="175"/>
      <c r="J256" s="176">
        <f>ROUND(I256*H256,2)</f>
        <v>0</v>
      </c>
      <c r="K256" s="172" t="s">
        <v>1</v>
      </c>
      <c r="L256" s="177"/>
      <c r="M256" s="178" t="s">
        <v>1</v>
      </c>
      <c r="N256" s="179" t="s">
        <v>37</v>
      </c>
      <c r="P256" s="142">
        <f>O256*H256</f>
        <v>0</v>
      </c>
      <c r="Q256" s="142">
        <v>2.9999999999999997E-4</v>
      </c>
      <c r="R256" s="142">
        <f>Q256*H256</f>
        <v>5.446799999999999E-3</v>
      </c>
      <c r="S256" s="142">
        <v>0</v>
      </c>
      <c r="T256" s="143">
        <f>S256*H256</f>
        <v>0</v>
      </c>
      <c r="AR256" s="144" t="s">
        <v>275</v>
      </c>
      <c r="AT256" s="144" t="s">
        <v>272</v>
      </c>
      <c r="AU256" s="144" t="s">
        <v>82</v>
      </c>
      <c r="AY256" s="17" t="s">
        <v>181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80</v>
      </c>
      <c r="BK256" s="145">
        <f>ROUND(I256*H256,2)</f>
        <v>0</v>
      </c>
      <c r="BL256" s="17" t="s">
        <v>127</v>
      </c>
      <c r="BM256" s="144" t="s">
        <v>715</v>
      </c>
    </row>
    <row r="257" spans="2:65" s="12" customFormat="1">
      <c r="B257" s="146"/>
      <c r="D257" s="147" t="s">
        <v>191</v>
      </c>
      <c r="F257" s="149" t="s">
        <v>1078</v>
      </c>
      <c r="H257" s="150">
        <v>18.155999999999999</v>
      </c>
      <c r="I257" s="151"/>
      <c r="L257" s="146"/>
      <c r="M257" s="152"/>
      <c r="T257" s="153"/>
      <c r="AT257" s="148" t="s">
        <v>191</v>
      </c>
      <c r="AU257" s="148" t="s">
        <v>82</v>
      </c>
      <c r="AV257" s="12" t="s">
        <v>82</v>
      </c>
      <c r="AW257" s="12" t="s">
        <v>3</v>
      </c>
      <c r="AX257" s="12" t="s">
        <v>80</v>
      </c>
      <c r="AY257" s="148" t="s">
        <v>181</v>
      </c>
    </row>
    <row r="258" spans="2:65" s="1" customFormat="1" ht="24.2" customHeight="1">
      <c r="B258" s="132"/>
      <c r="C258" s="133" t="s">
        <v>467</v>
      </c>
      <c r="D258" s="133" t="s">
        <v>184</v>
      </c>
      <c r="E258" s="134" t="s">
        <v>532</v>
      </c>
      <c r="F258" s="135" t="s">
        <v>533</v>
      </c>
      <c r="G258" s="136" t="s">
        <v>236</v>
      </c>
      <c r="H258" s="137">
        <v>7.0999999999999994E-2</v>
      </c>
      <c r="I258" s="138"/>
      <c r="J258" s="139">
        <f>ROUND(I258*H258,2)</f>
        <v>0</v>
      </c>
      <c r="K258" s="135" t="s">
        <v>188</v>
      </c>
      <c r="L258" s="32"/>
      <c r="M258" s="140" t="s">
        <v>1</v>
      </c>
      <c r="N258" s="141" t="s">
        <v>37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127</v>
      </c>
      <c r="AT258" s="144" t="s">
        <v>184</v>
      </c>
      <c r="AU258" s="144" t="s">
        <v>82</v>
      </c>
      <c r="AY258" s="17" t="s">
        <v>181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80</v>
      </c>
      <c r="BK258" s="145">
        <f>ROUND(I258*H258,2)</f>
        <v>0</v>
      </c>
      <c r="BL258" s="17" t="s">
        <v>127</v>
      </c>
      <c r="BM258" s="144" t="s">
        <v>717</v>
      </c>
    </row>
    <row r="259" spans="2:65" s="1" customFormat="1" ht="24.2" customHeight="1">
      <c r="B259" s="132"/>
      <c r="C259" s="133" t="s">
        <v>471</v>
      </c>
      <c r="D259" s="133" t="s">
        <v>184</v>
      </c>
      <c r="E259" s="134" t="s">
        <v>536</v>
      </c>
      <c r="F259" s="135" t="s">
        <v>537</v>
      </c>
      <c r="G259" s="136" t="s">
        <v>236</v>
      </c>
      <c r="H259" s="137">
        <v>7.0999999999999994E-2</v>
      </c>
      <c r="I259" s="138"/>
      <c r="J259" s="139">
        <f>ROUND(I259*H259,2)</f>
        <v>0</v>
      </c>
      <c r="K259" s="135" t="s">
        <v>188</v>
      </c>
      <c r="L259" s="32"/>
      <c r="M259" s="140" t="s">
        <v>1</v>
      </c>
      <c r="N259" s="141" t="s">
        <v>37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127</v>
      </c>
      <c r="AT259" s="144" t="s">
        <v>184</v>
      </c>
      <c r="AU259" s="144" t="s">
        <v>82</v>
      </c>
      <c r="AY259" s="17" t="s">
        <v>181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80</v>
      </c>
      <c r="BK259" s="145">
        <f>ROUND(I259*H259,2)</f>
        <v>0</v>
      </c>
      <c r="BL259" s="17" t="s">
        <v>127</v>
      </c>
      <c r="BM259" s="144" t="s">
        <v>768</v>
      </c>
    </row>
    <row r="260" spans="2:65" s="11" customFormat="1" ht="22.9" customHeight="1">
      <c r="B260" s="120"/>
      <c r="D260" s="121" t="s">
        <v>71</v>
      </c>
      <c r="E260" s="130" t="s">
        <v>599</v>
      </c>
      <c r="F260" s="130" t="s">
        <v>600</v>
      </c>
      <c r="I260" s="123"/>
      <c r="J260" s="131">
        <f>BK260</f>
        <v>0</v>
      </c>
      <c r="L260" s="120"/>
      <c r="M260" s="125"/>
      <c r="P260" s="126">
        <f>SUM(P261:P262)</f>
        <v>0</v>
      </c>
      <c r="R260" s="126">
        <f>SUM(R261:R262)</f>
        <v>5.3899999999999998E-3</v>
      </c>
      <c r="T260" s="127">
        <f>SUM(T261:T262)</f>
        <v>0</v>
      </c>
      <c r="AR260" s="121" t="s">
        <v>82</v>
      </c>
      <c r="AT260" s="128" t="s">
        <v>71</v>
      </c>
      <c r="AU260" s="128" t="s">
        <v>80</v>
      </c>
      <c r="AY260" s="121" t="s">
        <v>181</v>
      </c>
      <c r="BK260" s="129">
        <f>SUM(BK261:BK262)</f>
        <v>0</v>
      </c>
    </row>
    <row r="261" spans="2:65" s="1" customFormat="1" ht="24.2" customHeight="1">
      <c r="B261" s="132"/>
      <c r="C261" s="133" t="s">
        <v>476</v>
      </c>
      <c r="D261" s="133" t="s">
        <v>184</v>
      </c>
      <c r="E261" s="134" t="s">
        <v>602</v>
      </c>
      <c r="F261" s="135" t="s">
        <v>603</v>
      </c>
      <c r="G261" s="136" t="s">
        <v>187</v>
      </c>
      <c r="H261" s="137">
        <v>24.5</v>
      </c>
      <c r="I261" s="138"/>
      <c r="J261" s="139">
        <f>ROUND(I261*H261,2)</f>
        <v>0</v>
      </c>
      <c r="K261" s="135" t="s">
        <v>188</v>
      </c>
      <c r="L261" s="32"/>
      <c r="M261" s="140" t="s">
        <v>1</v>
      </c>
      <c r="N261" s="141" t="s">
        <v>37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127</v>
      </c>
      <c r="AT261" s="144" t="s">
        <v>184</v>
      </c>
      <c r="AU261" s="144" t="s">
        <v>82</v>
      </c>
      <c r="AY261" s="17" t="s">
        <v>181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80</v>
      </c>
      <c r="BK261" s="145">
        <f>ROUND(I261*H261,2)</f>
        <v>0</v>
      </c>
      <c r="BL261" s="17" t="s">
        <v>127</v>
      </c>
      <c r="BM261" s="144" t="s">
        <v>1107</v>
      </c>
    </row>
    <row r="262" spans="2:65" s="1" customFormat="1" ht="24.2" customHeight="1">
      <c r="B262" s="132"/>
      <c r="C262" s="133" t="s">
        <v>480</v>
      </c>
      <c r="D262" s="133" t="s">
        <v>184</v>
      </c>
      <c r="E262" s="134" t="s">
        <v>606</v>
      </c>
      <c r="F262" s="135" t="s">
        <v>607</v>
      </c>
      <c r="G262" s="136" t="s">
        <v>187</v>
      </c>
      <c r="H262" s="137">
        <v>24.5</v>
      </c>
      <c r="I262" s="138"/>
      <c r="J262" s="139">
        <f>ROUND(I262*H262,2)</f>
        <v>0</v>
      </c>
      <c r="K262" s="135" t="s">
        <v>188</v>
      </c>
      <c r="L262" s="32"/>
      <c r="M262" s="140" t="s">
        <v>1</v>
      </c>
      <c r="N262" s="141" t="s">
        <v>37</v>
      </c>
      <c r="P262" s="142">
        <f>O262*H262</f>
        <v>0</v>
      </c>
      <c r="Q262" s="142">
        <v>2.2000000000000001E-4</v>
      </c>
      <c r="R262" s="142">
        <f>Q262*H262</f>
        <v>5.3899999999999998E-3</v>
      </c>
      <c r="S262" s="142">
        <v>0</v>
      </c>
      <c r="T262" s="143">
        <f>S262*H262</f>
        <v>0</v>
      </c>
      <c r="AR262" s="144" t="s">
        <v>127</v>
      </c>
      <c r="AT262" s="144" t="s">
        <v>184</v>
      </c>
      <c r="AU262" s="144" t="s">
        <v>82</v>
      </c>
      <c r="AY262" s="17" t="s">
        <v>181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7" t="s">
        <v>80</v>
      </c>
      <c r="BK262" s="145">
        <f>ROUND(I262*H262,2)</f>
        <v>0</v>
      </c>
      <c r="BL262" s="17" t="s">
        <v>127</v>
      </c>
      <c r="BM262" s="144" t="s">
        <v>1108</v>
      </c>
    </row>
    <row r="263" spans="2:65" s="11" customFormat="1" ht="22.9" customHeight="1">
      <c r="B263" s="120"/>
      <c r="D263" s="121" t="s">
        <v>71</v>
      </c>
      <c r="E263" s="130" t="s">
        <v>609</v>
      </c>
      <c r="F263" s="130" t="s">
        <v>610</v>
      </c>
      <c r="I263" s="123"/>
      <c r="J263" s="131">
        <f>BK263</f>
        <v>0</v>
      </c>
      <c r="L263" s="120"/>
      <c r="M263" s="125"/>
      <c r="P263" s="126">
        <f>SUM(P264:P274)</f>
        <v>0</v>
      </c>
      <c r="R263" s="126">
        <f>SUM(R264:R274)</f>
        <v>3.1236300000000002E-2</v>
      </c>
      <c r="T263" s="127">
        <f>SUM(T264:T274)</f>
        <v>4.7748000000000001E-3</v>
      </c>
      <c r="AR263" s="121" t="s">
        <v>82</v>
      </c>
      <c r="AT263" s="128" t="s">
        <v>71</v>
      </c>
      <c r="AU263" s="128" t="s">
        <v>80</v>
      </c>
      <c r="AY263" s="121" t="s">
        <v>181</v>
      </c>
      <c r="BK263" s="129">
        <f>SUM(BK264:BK274)</f>
        <v>0</v>
      </c>
    </row>
    <row r="264" spans="2:65" s="1" customFormat="1" ht="24.2" customHeight="1">
      <c r="B264" s="132"/>
      <c r="C264" s="133" t="s">
        <v>484</v>
      </c>
      <c r="D264" s="133" t="s">
        <v>184</v>
      </c>
      <c r="E264" s="134" t="s">
        <v>612</v>
      </c>
      <c r="F264" s="135" t="s">
        <v>613</v>
      </c>
      <c r="G264" s="136" t="s">
        <v>187</v>
      </c>
      <c r="H264" s="137">
        <v>39.79</v>
      </c>
      <c r="I264" s="138"/>
      <c r="J264" s="139">
        <f>ROUND(I264*H264,2)</f>
        <v>0</v>
      </c>
      <c r="K264" s="135" t="s">
        <v>188</v>
      </c>
      <c r="L264" s="32"/>
      <c r="M264" s="140" t="s">
        <v>1</v>
      </c>
      <c r="N264" s="141" t="s">
        <v>37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127</v>
      </c>
      <c r="AT264" s="144" t="s">
        <v>184</v>
      </c>
      <c r="AU264" s="144" t="s">
        <v>82</v>
      </c>
      <c r="AY264" s="17" t="s">
        <v>181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7" t="s">
        <v>80</v>
      </c>
      <c r="BK264" s="145">
        <f>ROUND(I264*H264,2)</f>
        <v>0</v>
      </c>
      <c r="BL264" s="17" t="s">
        <v>127</v>
      </c>
      <c r="BM264" s="144" t="s">
        <v>721</v>
      </c>
    </row>
    <row r="265" spans="2:65" s="1" customFormat="1" ht="24.2" customHeight="1">
      <c r="B265" s="132"/>
      <c r="C265" s="133" t="s">
        <v>488</v>
      </c>
      <c r="D265" s="133" t="s">
        <v>184</v>
      </c>
      <c r="E265" s="134" t="s">
        <v>619</v>
      </c>
      <c r="F265" s="135" t="s">
        <v>620</v>
      </c>
      <c r="G265" s="136" t="s">
        <v>187</v>
      </c>
      <c r="H265" s="137">
        <v>39.79</v>
      </c>
      <c r="I265" s="138"/>
      <c r="J265" s="139">
        <f>ROUND(I265*H265,2)</f>
        <v>0</v>
      </c>
      <c r="K265" s="135" t="s">
        <v>188</v>
      </c>
      <c r="L265" s="32"/>
      <c r="M265" s="140" t="s">
        <v>1</v>
      </c>
      <c r="N265" s="141" t="s">
        <v>37</v>
      </c>
      <c r="P265" s="142">
        <f>O265*H265</f>
        <v>0</v>
      </c>
      <c r="Q265" s="142">
        <v>1.0000000000000001E-5</v>
      </c>
      <c r="R265" s="142">
        <f>Q265*H265</f>
        <v>3.9790000000000002E-4</v>
      </c>
      <c r="S265" s="142">
        <v>1.2E-4</v>
      </c>
      <c r="T265" s="143">
        <f>S265*H265</f>
        <v>4.7748000000000001E-3</v>
      </c>
      <c r="AR265" s="144" t="s">
        <v>127</v>
      </c>
      <c r="AT265" s="144" t="s">
        <v>184</v>
      </c>
      <c r="AU265" s="144" t="s">
        <v>82</v>
      </c>
      <c r="AY265" s="17" t="s">
        <v>181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80</v>
      </c>
      <c r="BK265" s="145">
        <f>ROUND(I265*H265,2)</f>
        <v>0</v>
      </c>
      <c r="BL265" s="17" t="s">
        <v>127</v>
      </c>
      <c r="BM265" s="144" t="s">
        <v>722</v>
      </c>
    </row>
    <row r="266" spans="2:65" s="1" customFormat="1" ht="24.2" customHeight="1">
      <c r="B266" s="132"/>
      <c r="C266" s="133" t="s">
        <v>492</v>
      </c>
      <c r="D266" s="133" t="s">
        <v>184</v>
      </c>
      <c r="E266" s="134" t="s">
        <v>623</v>
      </c>
      <c r="F266" s="135" t="s">
        <v>624</v>
      </c>
      <c r="G266" s="136" t="s">
        <v>187</v>
      </c>
      <c r="H266" s="137">
        <v>67.040000000000006</v>
      </c>
      <c r="I266" s="138"/>
      <c r="J266" s="139">
        <f>ROUND(I266*H266,2)</f>
        <v>0</v>
      </c>
      <c r="K266" s="135" t="s">
        <v>188</v>
      </c>
      <c r="L266" s="32"/>
      <c r="M266" s="140" t="s">
        <v>1</v>
      </c>
      <c r="N266" s="141" t="s">
        <v>37</v>
      </c>
      <c r="P266" s="142">
        <f>O266*H266</f>
        <v>0</v>
      </c>
      <c r="Q266" s="142">
        <v>2.0000000000000001E-4</v>
      </c>
      <c r="R266" s="142">
        <f>Q266*H266</f>
        <v>1.3408000000000002E-2</v>
      </c>
      <c r="S266" s="142">
        <v>0</v>
      </c>
      <c r="T266" s="143">
        <f>S266*H266</f>
        <v>0</v>
      </c>
      <c r="AR266" s="144" t="s">
        <v>127</v>
      </c>
      <c r="AT266" s="144" t="s">
        <v>184</v>
      </c>
      <c r="AU266" s="144" t="s">
        <v>82</v>
      </c>
      <c r="AY266" s="17" t="s">
        <v>181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80</v>
      </c>
      <c r="BK266" s="145">
        <f>ROUND(I266*H266,2)</f>
        <v>0</v>
      </c>
      <c r="BL266" s="17" t="s">
        <v>127</v>
      </c>
      <c r="BM266" s="144" t="s">
        <v>723</v>
      </c>
    </row>
    <row r="267" spans="2:65" s="14" customFormat="1">
      <c r="B267" s="164"/>
      <c r="D267" s="147" t="s">
        <v>191</v>
      </c>
      <c r="E267" s="165" t="s">
        <v>1</v>
      </c>
      <c r="F267" s="166" t="s">
        <v>724</v>
      </c>
      <c r="H267" s="165" t="s">
        <v>1</v>
      </c>
      <c r="I267" s="167"/>
      <c r="L267" s="164"/>
      <c r="M267" s="168"/>
      <c r="T267" s="169"/>
      <c r="AT267" s="165" t="s">
        <v>191</v>
      </c>
      <c r="AU267" s="165" t="s">
        <v>82</v>
      </c>
      <c r="AV267" s="14" t="s">
        <v>80</v>
      </c>
      <c r="AW267" s="14" t="s">
        <v>29</v>
      </c>
      <c r="AX267" s="14" t="s">
        <v>72</v>
      </c>
      <c r="AY267" s="165" t="s">
        <v>181</v>
      </c>
    </row>
    <row r="268" spans="2:65" s="12" customFormat="1">
      <c r="B268" s="146"/>
      <c r="D268" s="147" t="s">
        <v>191</v>
      </c>
      <c r="E268" s="148" t="s">
        <v>1</v>
      </c>
      <c r="F268" s="149" t="s">
        <v>1052</v>
      </c>
      <c r="H268" s="150">
        <v>39.79</v>
      </c>
      <c r="I268" s="151"/>
      <c r="L268" s="146"/>
      <c r="M268" s="152"/>
      <c r="T268" s="153"/>
      <c r="AT268" s="148" t="s">
        <v>191</v>
      </c>
      <c r="AU268" s="148" t="s">
        <v>82</v>
      </c>
      <c r="AV268" s="12" t="s">
        <v>82</v>
      </c>
      <c r="AW268" s="12" t="s">
        <v>29</v>
      </c>
      <c r="AX268" s="12" t="s">
        <v>72</v>
      </c>
      <c r="AY268" s="148" t="s">
        <v>181</v>
      </c>
    </row>
    <row r="269" spans="2:65" s="14" customFormat="1">
      <c r="B269" s="164"/>
      <c r="D269" s="147" t="s">
        <v>191</v>
      </c>
      <c r="E269" s="165" t="s">
        <v>1</v>
      </c>
      <c r="F269" s="166" t="s">
        <v>771</v>
      </c>
      <c r="H269" s="165" t="s">
        <v>1</v>
      </c>
      <c r="I269" s="167"/>
      <c r="L269" s="164"/>
      <c r="M269" s="168"/>
      <c r="T269" s="169"/>
      <c r="AT269" s="165" t="s">
        <v>191</v>
      </c>
      <c r="AU269" s="165" t="s">
        <v>82</v>
      </c>
      <c r="AV269" s="14" t="s">
        <v>80</v>
      </c>
      <c r="AW269" s="14" t="s">
        <v>29</v>
      </c>
      <c r="AX269" s="14" t="s">
        <v>72</v>
      </c>
      <c r="AY269" s="165" t="s">
        <v>181</v>
      </c>
    </row>
    <row r="270" spans="2:65" s="12" customFormat="1">
      <c r="B270" s="146"/>
      <c r="D270" s="147" t="s">
        <v>191</v>
      </c>
      <c r="E270" s="148" t="s">
        <v>1</v>
      </c>
      <c r="F270" s="149" t="s">
        <v>1081</v>
      </c>
      <c r="H270" s="150">
        <v>24.05</v>
      </c>
      <c r="I270" s="151"/>
      <c r="L270" s="146"/>
      <c r="M270" s="152"/>
      <c r="T270" s="153"/>
      <c r="AT270" s="148" t="s">
        <v>191</v>
      </c>
      <c r="AU270" s="148" t="s">
        <v>82</v>
      </c>
      <c r="AV270" s="12" t="s">
        <v>82</v>
      </c>
      <c r="AW270" s="12" t="s">
        <v>29</v>
      </c>
      <c r="AX270" s="12" t="s">
        <v>72</v>
      </c>
      <c r="AY270" s="148" t="s">
        <v>181</v>
      </c>
    </row>
    <row r="271" spans="2:65" s="14" customFormat="1">
      <c r="B271" s="164"/>
      <c r="D271" s="147" t="s">
        <v>191</v>
      </c>
      <c r="E271" s="165" t="s">
        <v>1</v>
      </c>
      <c r="F271" s="166" t="s">
        <v>726</v>
      </c>
      <c r="H271" s="165" t="s">
        <v>1</v>
      </c>
      <c r="I271" s="167"/>
      <c r="L271" s="164"/>
      <c r="M271" s="168"/>
      <c r="T271" s="169"/>
      <c r="AT271" s="165" t="s">
        <v>191</v>
      </c>
      <c r="AU271" s="165" t="s">
        <v>82</v>
      </c>
      <c r="AV271" s="14" t="s">
        <v>80</v>
      </c>
      <c r="AW271" s="14" t="s">
        <v>29</v>
      </c>
      <c r="AX271" s="14" t="s">
        <v>72</v>
      </c>
      <c r="AY271" s="165" t="s">
        <v>181</v>
      </c>
    </row>
    <row r="272" spans="2:65" s="12" customFormat="1">
      <c r="B272" s="146"/>
      <c r="D272" s="147" t="s">
        <v>191</v>
      </c>
      <c r="E272" s="148" t="s">
        <v>1</v>
      </c>
      <c r="F272" s="149" t="s">
        <v>727</v>
      </c>
      <c r="H272" s="150">
        <v>3.2</v>
      </c>
      <c r="I272" s="151"/>
      <c r="L272" s="146"/>
      <c r="M272" s="152"/>
      <c r="T272" s="153"/>
      <c r="AT272" s="148" t="s">
        <v>191</v>
      </c>
      <c r="AU272" s="148" t="s">
        <v>82</v>
      </c>
      <c r="AV272" s="12" t="s">
        <v>82</v>
      </c>
      <c r="AW272" s="12" t="s">
        <v>29</v>
      </c>
      <c r="AX272" s="12" t="s">
        <v>72</v>
      </c>
      <c r="AY272" s="148" t="s">
        <v>181</v>
      </c>
    </row>
    <row r="273" spans="2:65" s="13" customFormat="1">
      <c r="B273" s="154"/>
      <c r="D273" s="147" t="s">
        <v>191</v>
      </c>
      <c r="E273" s="155" t="s">
        <v>1</v>
      </c>
      <c r="F273" s="156" t="s">
        <v>193</v>
      </c>
      <c r="H273" s="157">
        <v>67.040000000000006</v>
      </c>
      <c r="I273" s="158"/>
      <c r="L273" s="154"/>
      <c r="M273" s="159"/>
      <c r="T273" s="160"/>
      <c r="AT273" s="155" t="s">
        <v>191</v>
      </c>
      <c r="AU273" s="155" t="s">
        <v>82</v>
      </c>
      <c r="AV273" s="13" t="s">
        <v>189</v>
      </c>
      <c r="AW273" s="13" t="s">
        <v>29</v>
      </c>
      <c r="AX273" s="13" t="s">
        <v>80</v>
      </c>
      <c r="AY273" s="155" t="s">
        <v>181</v>
      </c>
    </row>
    <row r="274" spans="2:65" s="1" customFormat="1" ht="33" customHeight="1">
      <c r="B274" s="132"/>
      <c r="C274" s="133" t="s">
        <v>498</v>
      </c>
      <c r="D274" s="133" t="s">
        <v>184</v>
      </c>
      <c r="E274" s="134" t="s">
        <v>627</v>
      </c>
      <c r="F274" s="135" t="s">
        <v>628</v>
      </c>
      <c r="G274" s="136" t="s">
        <v>187</v>
      </c>
      <c r="H274" s="137">
        <v>67.040000000000006</v>
      </c>
      <c r="I274" s="138"/>
      <c r="J274" s="139">
        <f>ROUND(I274*H274,2)</f>
        <v>0</v>
      </c>
      <c r="K274" s="135" t="s">
        <v>188</v>
      </c>
      <c r="L274" s="32"/>
      <c r="M274" s="180" t="s">
        <v>1</v>
      </c>
      <c r="N274" s="181" t="s">
        <v>37</v>
      </c>
      <c r="O274" s="182"/>
      <c r="P274" s="183">
        <f>O274*H274</f>
        <v>0</v>
      </c>
      <c r="Q274" s="183">
        <v>2.5999999999999998E-4</v>
      </c>
      <c r="R274" s="183">
        <f>Q274*H274</f>
        <v>1.7430399999999999E-2</v>
      </c>
      <c r="S274" s="183">
        <v>0</v>
      </c>
      <c r="T274" s="184">
        <f>S274*H274</f>
        <v>0</v>
      </c>
      <c r="AR274" s="144" t="s">
        <v>127</v>
      </c>
      <c r="AT274" s="144" t="s">
        <v>184</v>
      </c>
      <c r="AU274" s="144" t="s">
        <v>82</v>
      </c>
      <c r="AY274" s="17" t="s">
        <v>181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80</v>
      </c>
      <c r="BK274" s="145">
        <f>ROUND(I274*H274,2)</f>
        <v>0</v>
      </c>
      <c r="BL274" s="17" t="s">
        <v>127</v>
      </c>
      <c r="BM274" s="144" t="s">
        <v>728</v>
      </c>
    </row>
    <row r="275" spans="2:65" s="1" customFormat="1" ht="6.95" customHeight="1">
      <c r="B275" s="44"/>
      <c r="C275" s="45"/>
      <c r="D275" s="45"/>
      <c r="E275" s="45"/>
      <c r="F275" s="45"/>
      <c r="G275" s="45"/>
      <c r="H275" s="45"/>
      <c r="I275" s="45"/>
      <c r="J275" s="45"/>
      <c r="K275" s="45"/>
      <c r="L275" s="32"/>
    </row>
  </sheetData>
  <autoFilter ref="C135:K274" xr:uid="{00000000-0009-0000-0000-00000A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32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112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1109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ROUND((SUM(BE138:BE320)),  2)</f>
        <v>0</v>
      </c>
      <c r="I33" s="92">
        <v>0.21</v>
      </c>
      <c r="J33" s="91">
        <f>ROUND(((SUM(BE138:BE320))*I33),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ROUND((SUM(BF138:BF320)),  2)</f>
        <v>0</v>
      </c>
      <c r="I34" s="92">
        <v>0.15</v>
      </c>
      <c r="J34" s="91">
        <f>ROUND(((SUM(BF138:BF320))*I34),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ROUND((SUM(BG138:BG320)),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ROUND((SUM(BH138:BH320)),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ROUND((SUM(BI138:BI320)),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10 - m.č. 416+417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J138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J139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J140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J160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J173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J182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J184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J185</f>
        <v>0</v>
      </c>
      <c r="L103" s="108"/>
    </row>
    <row r="104" spans="2:12" s="9" customFormat="1" ht="19.899999999999999" customHeight="1">
      <c r="B104" s="108"/>
      <c r="D104" s="109" t="s">
        <v>151</v>
      </c>
      <c r="E104" s="110"/>
      <c r="F104" s="110"/>
      <c r="G104" s="110"/>
      <c r="H104" s="110"/>
      <c r="I104" s="110"/>
      <c r="J104" s="111">
        <f>J194</f>
        <v>0</v>
      </c>
      <c r="L104" s="108"/>
    </row>
    <row r="105" spans="2:12" s="9" customFormat="1" ht="19.899999999999999" customHeight="1">
      <c r="B105" s="108"/>
      <c r="D105" s="109" t="s">
        <v>152</v>
      </c>
      <c r="E105" s="110"/>
      <c r="F105" s="110"/>
      <c r="G105" s="110"/>
      <c r="H105" s="110"/>
      <c r="I105" s="110"/>
      <c r="J105" s="111">
        <f>J197</f>
        <v>0</v>
      </c>
      <c r="L105" s="108"/>
    </row>
    <row r="106" spans="2:12" s="9" customFormat="1" ht="19.899999999999999" customHeight="1">
      <c r="B106" s="108"/>
      <c r="D106" s="109" t="s">
        <v>153</v>
      </c>
      <c r="E106" s="110"/>
      <c r="F106" s="110"/>
      <c r="G106" s="110"/>
      <c r="H106" s="110"/>
      <c r="I106" s="110"/>
      <c r="J106" s="111">
        <f>J201</f>
        <v>0</v>
      </c>
      <c r="L106" s="108"/>
    </row>
    <row r="107" spans="2:12" s="9" customFormat="1" ht="19.899999999999999" customHeight="1">
      <c r="B107" s="108"/>
      <c r="D107" s="109" t="s">
        <v>154</v>
      </c>
      <c r="E107" s="110"/>
      <c r="F107" s="110"/>
      <c r="G107" s="110"/>
      <c r="H107" s="110"/>
      <c r="I107" s="110"/>
      <c r="J107" s="111">
        <f>J205</f>
        <v>0</v>
      </c>
      <c r="L107" s="108"/>
    </row>
    <row r="108" spans="2:12" s="9" customFormat="1" ht="19.899999999999999" customHeight="1">
      <c r="B108" s="108"/>
      <c r="D108" s="109" t="s">
        <v>155</v>
      </c>
      <c r="E108" s="110"/>
      <c r="F108" s="110"/>
      <c r="G108" s="110"/>
      <c r="H108" s="110"/>
      <c r="I108" s="110"/>
      <c r="J108" s="111">
        <f>J208</f>
        <v>0</v>
      </c>
      <c r="L108" s="108"/>
    </row>
    <row r="109" spans="2:12" s="9" customFormat="1" ht="19.899999999999999" customHeight="1">
      <c r="B109" s="108"/>
      <c r="D109" s="109" t="s">
        <v>156</v>
      </c>
      <c r="E109" s="110"/>
      <c r="F109" s="110"/>
      <c r="G109" s="110"/>
      <c r="H109" s="110"/>
      <c r="I109" s="110"/>
      <c r="J109" s="111">
        <f>J210</f>
        <v>0</v>
      </c>
      <c r="L109" s="108"/>
    </row>
    <row r="110" spans="2:12" s="9" customFormat="1" ht="19.899999999999999" customHeight="1">
      <c r="B110" s="108"/>
      <c r="D110" s="109" t="s">
        <v>157</v>
      </c>
      <c r="E110" s="110"/>
      <c r="F110" s="110"/>
      <c r="G110" s="110"/>
      <c r="H110" s="110"/>
      <c r="I110" s="110"/>
      <c r="J110" s="111">
        <f>J214</f>
        <v>0</v>
      </c>
      <c r="L110" s="108"/>
    </row>
    <row r="111" spans="2:12" s="9" customFormat="1" ht="19.899999999999999" customHeight="1">
      <c r="B111" s="108"/>
      <c r="D111" s="109" t="s">
        <v>158</v>
      </c>
      <c r="E111" s="110"/>
      <c r="F111" s="110"/>
      <c r="G111" s="110"/>
      <c r="H111" s="110"/>
      <c r="I111" s="110"/>
      <c r="J111" s="111">
        <f>J232</f>
        <v>0</v>
      </c>
      <c r="L111" s="108"/>
    </row>
    <row r="112" spans="2:12" s="9" customFormat="1" ht="19.899999999999999" customHeight="1">
      <c r="B112" s="108"/>
      <c r="D112" s="109" t="s">
        <v>159</v>
      </c>
      <c r="E112" s="110"/>
      <c r="F112" s="110"/>
      <c r="G112" s="110"/>
      <c r="H112" s="110"/>
      <c r="I112" s="110"/>
      <c r="J112" s="111">
        <f>J238</f>
        <v>0</v>
      </c>
      <c r="L112" s="108"/>
    </row>
    <row r="113" spans="2:12" s="9" customFormat="1" ht="19.899999999999999" customHeight="1">
      <c r="B113" s="108"/>
      <c r="D113" s="109" t="s">
        <v>160</v>
      </c>
      <c r="E113" s="110"/>
      <c r="F113" s="110"/>
      <c r="G113" s="110"/>
      <c r="H113" s="110"/>
      <c r="I113" s="110"/>
      <c r="J113" s="111">
        <f>J243</f>
        <v>0</v>
      </c>
      <c r="L113" s="108"/>
    </row>
    <row r="114" spans="2:12" s="9" customFormat="1" ht="19.899999999999999" customHeight="1">
      <c r="B114" s="108"/>
      <c r="D114" s="109" t="s">
        <v>161</v>
      </c>
      <c r="E114" s="110"/>
      <c r="F114" s="110"/>
      <c r="G114" s="110"/>
      <c r="H114" s="110"/>
      <c r="I114" s="110"/>
      <c r="J114" s="111">
        <f>J255</f>
        <v>0</v>
      </c>
      <c r="L114" s="108"/>
    </row>
    <row r="115" spans="2:12" s="9" customFormat="1" ht="19.899999999999999" customHeight="1">
      <c r="B115" s="108"/>
      <c r="D115" s="109" t="s">
        <v>162</v>
      </c>
      <c r="E115" s="110"/>
      <c r="F115" s="110"/>
      <c r="G115" s="110"/>
      <c r="H115" s="110"/>
      <c r="I115" s="110"/>
      <c r="J115" s="111">
        <f>J268</f>
        <v>0</v>
      </c>
      <c r="L115" s="108"/>
    </row>
    <row r="116" spans="2:12" s="9" customFormat="1" ht="19.899999999999999" customHeight="1">
      <c r="B116" s="108"/>
      <c r="D116" s="109" t="s">
        <v>163</v>
      </c>
      <c r="E116" s="110"/>
      <c r="F116" s="110"/>
      <c r="G116" s="110"/>
      <c r="H116" s="110"/>
      <c r="I116" s="110"/>
      <c r="J116" s="111">
        <f>J284</f>
        <v>0</v>
      </c>
      <c r="L116" s="108"/>
    </row>
    <row r="117" spans="2:12" s="9" customFormat="1" ht="19.899999999999999" customHeight="1">
      <c r="B117" s="108"/>
      <c r="D117" s="109" t="s">
        <v>164</v>
      </c>
      <c r="E117" s="110"/>
      <c r="F117" s="110"/>
      <c r="G117" s="110"/>
      <c r="H117" s="110"/>
      <c r="I117" s="110"/>
      <c r="J117" s="111">
        <f>J304</f>
        <v>0</v>
      </c>
      <c r="L117" s="108"/>
    </row>
    <row r="118" spans="2:12" s="9" customFormat="1" ht="19.899999999999999" customHeight="1">
      <c r="B118" s="108"/>
      <c r="D118" s="109" t="s">
        <v>165</v>
      </c>
      <c r="E118" s="110"/>
      <c r="F118" s="110"/>
      <c r="G118" s="110"/>
      <c r="H118" s="110"/>
      <c r="I118" s="110"/>
      <c r="J118" s="111">
        <f>J307</f>
        <v>0</v>
      </c>
      <c r="L118" s="108"/>
    </row>
    <row r="119" spans="2:12" s="1" customFormat="1" ht="21.75" customHeight="1">
      <c r="B119" s="32"/>
      <c r="L119" s="32"/>
    </row>
    <row r="120" spans="2:12" s="1" customFormat="1" ht="6.95" customHeight="1"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2"/>
    </row>
    <row r="124" spans="2:12" s="1" customFormat="1" ht="6.95" customHeight="1">
      <c r="B124" s="46"/>
      <c r="C124" s="47"/>
      <c r="D124" s="47"/>
      <c r="E124" s="47"/>
      <c r="F124" s="47"/>
      <c r="G124" s="47"/>
      <c r="H124" s="47"/>
      <c r="I124" s="47"/>
      <c r="J124" s="47"/>
      <c r="K124" s="47"/>
      <c r="L124" s="32"/>
    </row>
    <row r="125" spans="2:12" s="1" customFormat="1" ht="24.95" customHeight="1">
      <c r="B125" s="32"/>
      <c r="C125" s="21" t="s">
        <v>166</v>
      </c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16</v>
      </c>
      <c r="L127" s="32"/>
    </row>
    <row r="128" spans="2:12" s="1" customFormat="1" ht="16.5" customHeight="1">
      <c r="B128" s="32"/>
      <c r="E128" s="235" t="str">
        <f>E7</f>
        <v>Rekonstrukce ubytovacího zázemí pavilon A</v>
      </c>
      <c r="F128" s="236"/>
      <c r="G128" s="236"/>
      <c r="H128" s="236"/>
      <c r="L128" s="32"/>
    </row>
    <row r="129" spans="2:65" s="1" customFormat="1" ht="12" customHeight="1">
      <c r="B129" s="32"/>
      <c r="C129" s="27" t="s">
        <v>137</v>
      </c>
      <c r="L129" s="32"/>
    </row>
    <row r="130" spans="2:65" s="1" customFormat="1" ht="16.5" customHeight="1">
      <c r="B130" s="32"/>
      <c r="E130" s="198" t="str">
        <f>E9</f>
        <v>10 - m.č. 416+417</v>
      </c>
      <c r="F130" s="234"/>
      <c r="G130" s="234"/>
      <c r="H130" s="234"/>
      <c r="L130" s="32"/>
    </row>
    <row r="131" spans="2:65" s="1" customFormat="1" ht="6.95" customHeight="1">
      <c r="B131" s="32"/>
      <c r="L131" s="32"/>
    </row>
    <row r="132" spans="2:65" s="1" customFormat="1" ht="12" customHeight="1">
      <c r="B132" s="32"/>
      <c r="C132" s="27" t="s">
        <v>20</v>
      </c>
      <c r="F132" s="25" t="str">
        <f>F12</f>
        <v xml:space="preserve"> </v>
      </c>
      <c r="I132" s="27" t="s">
        <v>22</v>
      </c>
      <c r="J132" s="52">
        <f>IF(J12="","",J12)</f>
        <v>0</v>
      </c>
      <c r="L132" s="32"/>
    </row>
    <row r="133" spans="2:65" s="1" customFormat="1" ht="6.95" customHeight="1">
      <c r="B133" s="32"/>
      <c r="L133" s="32"/>
    </row>
    <row r="134" spans="2:65" s="1" customFormat="1" ht="15.2" customHeight="1">
      <c r="B134" s="32"/>
      <c r="C134" s="27" t="s">
        <v>23</v>
      </c>
      <c r="F134" s="25" t="str">
        <f>E15</f>
        <v xml:space="preserve"> </v>
      </c>
      <c r="I134" s="27" t="s">
        <v>28</v>
      </c>
      <c r="J134" s="30" t="str">
        <f>E21</f>
        <v xml:space="preserve"> </v>
      </c>
      <c r="L134" s="32"/>
    </row>
    <row r="135" spans="2:65" s="1" customFormat="1" ht="15.2" customHeight="1">
      <c r="B135" s="32"/>
      <c r="C135" s="27" t="s">
        <v>26</v>
      </c>
      <c r="F135" s="25" t="str">
        <f>IF(E18="","",E18)</f>
        <v>Vyplň údaj</v>
      </c>
      <c r="I135" s="27" t="s">
        <v>30</v>
      </c>
      <c r="J135" s="30" t="str">
        <f>E24</f>
        <v xml:space="preserve"> </v>
      </c>
      <c r="L135" s="32"/>
    </row>
    <row r="136" spans="2:65" s="1" customFormat="1" ht="10.35" customHeight="1">
      <c r="B136" s="32"/>
      <c r="L136" s="32"/>
    </row>
    <row r="137" spans="2:65" s="10" customFormat="1" ht="29.25" customHeight="1">
      <c r="B137" s="112"/>
      <c r="C137" s="113" t="s">
        <v>167</v>
      </c>
      <c r="D137" s="114" t="s">
        <v>57</v>
      </c>
      <c r="E137" s="114" t="s">
        <v>53</v>
      </c>
      <c r="F137" s="114" t="s">
        <v>54</v>
      </c>
      <c r="G137" s="114" t="s">
        <v>168</v>
      </c>
      <c r="H137" s="114" t="s">
        <v>169</v>
      </c>
      <c r="I137" s="114" t="s">
        <v>170</v>
      </c>
      <c r="J137" s="114" t="s">
        <v>141</v>
      </c>
      <c r="K137" s="115" t="s">
        <v>171</v>
      </c>
      <c r="L137" s="112"/>
      <c r="M137" s="59" t="s">
        <v>1</v>
      </c>
      <c r="N137" s="60" t="s">
        <v>36</v>
      </c>
      <c r="O137" s="60" t="s">
        <v>172</v>
      </c>
      <c r="P137" s="60" t="s">
        <v>173</v>
      </c>
      <c r="Q137" s="60" t="s">
        <v>174</v>
      </c>
      <c r="R137" s="60" t="s">
        <v>175</v>
      </c>
      <c r="S137" s="60" t="s">
        <v>176</v>
      </c>
      <c r="T137" s="61" t="s">
        <v>177</v>
      </c>
    </row>
    <row r="138" spans="2:65" s="1" customFormat="1" ht="22.9" customHeight="1">
      <c r="B138" s="32"/>
      <c r="C138" s="64" t="s">
        <v>178</v>
      </c>
      <c r="J138" s="116">
        <f>BK138</f>
        <v>0</v>
      </c>
      <c r="L138" s="32"/>
      <c r="M138" s="62"/>
      <c r="N138" s="53"/>
      <c r="O138" s="53"/>
      <c r="P138" s="117">
        <f>P139+P184</f>
        <v>0</v>
      </c>
      <c r="Q138" s="53"/>
      <c r="R138" s="117">
        <f>R139+R184</f>
        <v>2.4357422999999998</v>
      </c>
      <c r="S138" s="53"/>
      <c r="T138" s="118">
        <f>T139+T184</f>
        <v>3.7691604000000001</v>
      </c>
      <c r="AT138" s="17" t="s">
        <v>71</v>
      </c>
      <c r="AU138" s="17" t="s">
        <v>143</v>
      </c>
      <c r="BK138" s="119">
        <f>BK139+BK184</f>
        <v>0</v>
      </c>
    </row>
    <row r="139" spans="2:65" s="11" customFormat="1" ht="25.9" customHeight="1">
      <c r="B139" s="120"/>
      <c r="D139" s="121" t="s">
        <v>71</v>
      </c>
      <c r="E139" s="122" t="s">
        <v>179</v>
      </c>
      <c r="F139" s="122" t="s">
        <v>180</v>
      </c>
      <c r="I139" s="123"/>
      <c r="J139" s="124">
        <f>BK139</f>
        <v>0</v>
      </c>
      <c r="L139" s="120"/>
      <c r="M139" s="125"/>
      <c r="P139" s="126">
        <f>P140+P160+P173+P182</f>
        <v>0</v>
      </c>
      <c r="R139" s="126">
        <f>R140+R160+R173+R182</f>
        <v>0.38076640000000006</v>
      </c>
      <c r="T139" s="127">
        <f>T140+T160+T173+T182</f>
        <v>3.0556999999999999</v>
      </c>
      <c r="AR139" s="121" t="s">
        <v>80</v>
      </c>
      <c r="AT139" s="128" t="s">
        <v>71</v>
      </c>
      <c r="AU139" s="128" t="s">
        <v>72</v>
      </c>
      <c r="AY139" s="121" t="s">
        <v>181</v>
      </c>
      <c r="BK139" s="129">
        <f>BK140+BK160+BK173+BK182</f>
        <v>0</v>
      </c>
    </row>
    <row r="140" spans="2:65" s="11" customFormat="1" ht="22.9" customHeight="1">
      <c r="B140" s="120"/>
      <c r="D140" s="121" t="s">
        <v>71</v>
      </c>
      <c r="E140" s="130" t="s">
        <v>182</v>
      </c>
      <c r="F140" s="130" t="s">
        <v>183</v>
      </c>
      <c r="I140" s="123"/>
      <c r="J140" s="131">
        <f>BK140</f>
        <v>0</v>
      </c>
      <c r="L140" s="120"/>
      <c r="M140" s="125"/>
      <c r="P140" s="126">
        <f>SUM(P141:P159)</f>
        <v>0</v>
      </c>
      <c r="R140" s="126">
        <f>SUM(R141:R159)</f>
        <v>0.37749560000000004</v>
      </c>
      <c r="T140" s="127">
        <f>SUM(T141:T159)</f>
        <v>0</v>
      </c>
      <c r="AR140" s="121" t="s">
        <v>80</v>
      </c>
      <c r="AT140" s="128" t="s">
        <v>71</v>
      </c>
      <c r="AU140" s="128" t="s">
        <v>80</v>
      </c>
      <c r="AY140" s="121" t="s">
        <v>181</v>
      </c>
      <c r="BK140" s="129">
        <f>SUM(BK141:BK159)</f>
        <v>0</v>
      </c>
    </row>
    <row r="141" spans="2:65" s="1" customFormat="1" ht="33" customHeight="1">
      <c r="B141" s="132"/>
      <c r="C141" s="133" t="s">
        <v>80</v>
      </c>
      <c r="D141" s="133" t="s">
        <v>184</v>
      </c>
      <c r="E141" s="134" t="s">
        <v>631</v>
      </c>
      <c r="F141" s="135" t="s">
        <v>632</v>
      </c>
      <c r="G141" s="136" t="s">
        <v>187</v>
      </c>
      <c r="H141" s="137">
        <v>24.5</v>
      </c>
      <c r="I141" s="138"/>
      <c r="J141" s="139">
        <f>ROUND(I141*H141,2)</f>
        <v>0</v>
      </c>
      <c r="K141" s="135" t="s">
        <v>188</v>
      </c>
      <c r="L141" s="32"/>
      <c r="M141" s="140" t="s">
        <v>1</v>
      </c>
      <c r="N141" s="141" t="s">
        <v>37</v>
      </c>
      <c r="P141" s="142">
        <f>O141*H141</f>
        <v>0</v>
      </c>
      <c r="Q141" s="142">
        <v>3.0000000000000001E-3</v>
      </c>
      <c r="R141" s="142">
        <f>Q141*H141</f>
        <v>7.3499999999999996E-2</v>
      </c>
      <c r="S141" s="142">
        <v>0</v>
      </c>
      <c r="T141" s="143">
        <f>S141*H141</f>
        <v>0</v>
      </c>
      <c r="AR141" s="144" t="s">
        <v>189</v>
      </c>
      <c r="AT141" s="144" t="s">
        <v>184</v>
      </c>
      <c r="AU141" s="144" t="s">
        <v>82</v>
      </c>
      <c r="AY141" s="17" t="s">
        <v>181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80</v>
      </c>
      <c r="BK141" s="145">
        <f>ROUND(I141*H141,2)</f>
        <v>0</v>
      </c>
      <c r="BL141" s="17" t="s">
        <v>189</v>
      </c>
      <c r="BM141" s="144" t="s">
        <v>1110</v>
      </c>
    </row>
    <row r="142" spans="2:65" s="1" customFormat="1" ht="24.2" customHeight="1">
      <c r="B142" s="132"/>
      <c r="C142" s="133" t="s">
        <v>82</v>
      </c>
      <c r="D142" s="133" t="s">
        <v>184</v>
      </c>
      <c r="E142" s="134" t="s">
        <v>185</v>
      </c>
      <c r="F142" s="135" t="s">
        <v>186</v>
      </c>
      <c r="G142" s="136" t="s">
        <v>187</v>
      </c>
      <c r="H142" s="137">
        <v>39.79</v>
      </c>
      <c r="I142" s="138"/>
      <c r="J142" s="139">
        <f>ROUND(I142*H142,2)</f>
        <v>0</v>
      </c>
      <c r="K142" s="135" t="s">
        <v>188</v>
      </c>
      <c r="L142" s="32"/>
      <c r="M142" s="140" t="s">
        <v>1</v>
      </c>
      <c r="N142" s="141" t="s">
        <v>37</v>
      </c>
      <c r="P142" s="142">
        <f>O142*H142</f>
        <v>0</v>
      </c>
      <c r="Q142" s="142">
        <v>2.5999999999999998E-4</v>
      </c>
      <c r="R142" s="142">
        <f>Q142*H142</f>
        <v>1.0345399999999999E-2</v>
      </c>
      <c r="S142" s="142">
        <v>0</v>
      </c>
      <c r="T142" s="143">
        <f>S142*H142</f>
        <v>0</v>
      </c>
      <c r="AR142" s="144" t="s">
        <v>189</v>
      </c>
      <c r="AT142" s="144" t="s">
        <v>184</v>
      </c>
      <c r="AU142" s="144" t="s">
        <v>82</v>
      </c>
      <c r="AY142" s="17" t="s">
        <v>181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80</v>
      </c>
      <c r="BK142" s="145">
        <f>ROUND(I142*H142,2)</f>
        <v>0</v>
      </c>
      <c r="BL142" s="17" t="s">
        <v>189</v>
      </c>
      <c r="BM142" s="144" t="s">
        <v>634</v>
      </c>
    </row>
    <row r="143" spans="2:65" s="12" customFormat="1">
      <c r="B143" s="146"/>
      <c r="D143" s="147" t="s">
        <v>191</v>
      </c>
      <c r="E143" s="148" t="s">
        <v>1</v>
      </c>
      <c r="F143" s="149" t="s">
        <v>1049</v>
      </c>
      <c r="H143" s="150">
        <v>8.4</v>
      </c>
      <c r="I143" s="151"/>
      <c r="L143" s="146"/>
      <c r="M143" s="152"/>
      <c r="T143" s="153"/>
      <c r="AT143" s="148" t="s">
        <v>191</v>
      </c>
      <c r="AU143" s="148" t="s">
        <v>82</v>
      </c>
      <c r="AV143" s="12" t="s">
        <v>82</v>
      </c>
      <c r="AW143" s="12" t="s">
        <v>29</v>
      </c>
      <c r="AX143" s="12" t="s">
        <v>72</v>
      </c>
      <c r="AY143" s="148" t="s">
        <v>181</v>
      </c>
    </row>
    <row r="144" spans="2:65" s="12" customFormat="1">
      <c r="B144" s="146"/>
      <c r="D144" s="147" t="s">
        <v>191</v>
      </c>
      <c r="E144" s="148" t="s">
        <v>1</v>
      </c>
      <c r="F144" s="149" t="s">
        <v>1050</v>
      </c>
      <c r="H144" s="150">
        <v>29.29</v>
      </c>
      <c r="I144" s="151"/>
      <c r="L144" s="146"/>
      <c r="M144" s="152"/>
      <c r="T144" s="153"/>
      <c r="AT144" s="148" t="s">
        <v>191</v>
      </c>
      <c r="AU144" s="148" t="s">
        <v>82</v>
      </c>
      <c r="AV144" s="12" t="s">
        <v>82</v>
      </c>
      <c r="AW144" s="12" t="s">
        <v>29</v>
      </c>
      <c r="AX144" s="12" t="s">
        <v>72</v>
      </c>
      <c r="AY144" s="148" t="s">
        <v>181</v>
      </c>
    </row>
    <row r="145" spans="2:65" s="12" customFormat="1">
      <c r="B145" s="146"/>
      <c r="D145" s="147" t="s">
        <v>191</v>
      </c>
      <c r="E145" s="148" t="s">
        <v>1</v>
      </c>
      <c r="F145" s="149" t="s">
        <v>637</v>
      </c>
      <c r="H145" s="150">
        <v>-1.6</v>
      </c>
      <c r="I145" s="151"/>
      <c r="L145" s="146"/>
      <c r="M145" s="152"/>
      <c r="T145" s="153"/>
      <c r="AT145" s="148" t="s">
        <v>191</v>
      </c>
      <c r="AU145" s="148" t="s">
        <v>82</v>
      </c>
      <c r="AV145" s="12" t="s">
        <v>82</v>
      </c>
      <c r="AW145" s="12" t="s">
        <v>29</v>
      </c>
      <c r="AX145" s="12" t="s">
        <v>72</v>
      </c>
      <c r="AY145" s="148" t="s">
        <v>181</v>
      </c>
    </row>
    <row r="146" spans="2:65" s="12" customFormat="1">
      <c r="B146" s="146"/>
      <c r="D146" s="147" t="s">
        <v>191</v>
      </c>
      <c r="E146" s="148" t="s">
        <v>1</v>
      </c>
      <c r="F146" s="149" t="s">
        <v>1051</v>
      </c>
      <c r="H146" s="150">
        <v>3.7</v>
      </c>
      <c r="I146" s="151"/>
      <c r="L146" s="146"/>
      <c r="M146" s="152"/>
      <c r="T146" s="153"/>
      <c r="AT146" s="148" t="s">
        <v>191</v>
      </c>
      <c r="AU146" s="148" t="s">
        <v>82</v>
      </c>
      <c r="AV146" s="12" t="s">
        <v>82</v>
      </c>
      <c r="AW146" s="12" t="s">
        <v>29</v>
      </c>
      <c r="AX146" s="12" t="s">
        <v>72</v>
      </c>
      <c r="AY146" s="148" t="s">
        <v>181</v>
      </c>
    </row>
    <row r="147" spans="2:65" s="13" customFormat="1">
      <c r="B147" s="154"/>
      <c r="D147" s="147" t="s">
        <v>191</v>
      </c>
      <c r="E147" s="155" t="s">
        <v>1</v>
      </c>
      <c r="F147" s="156" t="s">
        <v>193</v>
      </c>
      <c r="H147" s="157">
        <v>39.79</v>
      </c>
      <c r="I147" s="158"/>
      <c r="L147" s="154"/>
      <c r="M147" s="159"/>
      <c r="T147" s="160"/>
      <c r="AT147" s="155" t="s">
        <v>191</v>
      </c>
      <c r="AU147" s="155" t="s">
        <v>82</v>
      </c>
      <c r="AV147" s="13" t="s">
        <v>189</v>
      </c>
      <c r="AW147" s="13" t="s">
        <v>29</v>
      </c>
      <c r="AX147" s="13" t="s">
        <v>80</v>
      </c>
      <c r="AY147" s="155" t="s">
        <v>181</v>
      </c>
    </row>
    <row r="148" spans="2:65" s="1" customFormat="1" ht="24.2" customHeight="1">
      <c r="B148" s="132"/>
      <c r="C148" s="133" t="s">
        <v>197</v>
      </c>
      <c r="D148" s="133" t="s">
        <v>184</v>
      </c>
      <c r="E148" s="134" t="s">
        <v>194</v>
      </c>
      <c r="F148" s="135" t="s">
        <v>195</v>
      </c>
      <c r="G148" s="136" t="s">
        <v>187</v>
      </c>
      <c r="H148" s="137">
        <v>39.79</v>
      </c>
      <c r="I148" s="138"/>
      <c r="J148" s="139">
        <f>ROUND(I148*H148,2)</f>
        <v>0</v>
      </c>
      <c r="K148" s="135" t="s">
        <v>188</v>
      </c>
      <c r="L148" s="32"/>
      <c r="M148" s="140" t="s">
        <v>1</v>
      </c>
      <c r="N148" s="141" t="s">
        <v>37</v>
      </c>
      <c r="P148" s="142">
        <f>O148*H148</f>
        <v>0</v>
      </c>
      <c r="Q148" s="142">
        <v>4.3800000000000002E-3</v>
      </c>
      <c r="R148" s="142">
        <f>Q148*H148</f>
        <v>0.1742802</v>
      </c>
      <c r="S148" s="142">
        <v>0</v>
      </c>
      <c r="T148" s="143">
        <f>S148*H148</f>
        <v>0</v>
      </c>
      <c r="AR148" s="144" t="s">
        <v>189</v>
      </c>
      <c r="AT148" s="144" t="s">
        <v>184</v>
      </c>
      <c r="AU148" s="144" t="s">
        <v>82</v>
      </c>
      <c r="AY148" s="17" t="s">
        <v>181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80</v>
      </c>
      <c r="BK148" s="145">
        <f>ROUND(I148*H148,2)</f>
        <v>0</v>
      </c>
      <c r="BL148" s="17" t="s">
        <v>189</v>
      </c>
      <c r="BM148" s="144" t="s">
        <v>639</v>
      </c>
    </row>
    <row r="149" spans="2:65" s="1" customFormat="1" ht="24.2" customHeight="1">
      <c r="B149" s="132"/>
      <c r="C149" s="133" t="s">
        <v>189</v>
      </c>
      <c r="D149" s="133" t="s">
        <v>184</v>
      </c>
      <c r="E149" s="134" t="s">
        <v>198</v>
      </c>
      <c r="F149" s="135" t="s">
        <v>199</v>
      </c>
      <c r="G149" s="136" t="s">
        <v>187</v>
      </c>
      <c r="H149" s="137">
        <v>39.79</v>
      </c>
      <c r="I149" s="138"/>
      <c r="J149" s="139">
        <f>ROUND(I149*H149,2)</f>
        <v>0</v>
      </c>
      <c r="K149" s="135" t="s">
        <v>188</v>
      </c>
      <c r="L149" s="32"/>
      <c r="M149" s="140" t="s">
        <v>1</v>
      </c>
      <c r="N149" s="141" t="s">
        <v>37</v>
      </c>
      <c r="P149" s="142">
        <f>O149*H149</f>
        <v>0</v>
      </c>
      <c r="Q149" s="142">
        <v>3.0000000000000001E-3</v>
      </c>
      <c r="R149" s="142">
        <f>Q149*H149</f>
        <v>0.11937</v>
      </c>
      <c r="S149" s="142">
        <v>0</v>
      </c>
      <c r="T149" s="143">
        <f>S149*H149</f>
        <v>0</v>
      </c>
      <c r="AR149" s="144" t="s">
        <v>189</v>
      </c>
      <c r="AT149" s="144" t="s">
        <v>184</v>
      </c>
      <c r="AU149" s="144" t="s">
        <v>82</v>
      </c>
      <c r="AY149" s="17" t="s">
        <v>181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7" t="s">
        <v>80</v>
      </c>
      <c r="BK149" s="145">
        <f>ROUND(I149*H149,2)</f>
        <v>0</v>
      </c>
      <c r="BL149" s="17" t="s">
        <v>189</v>
      </c>
      <c r="BM149" s="144" t="s">
        <v>640</v>
      </c>
    </row>
    <row r="150" spans="2:65" s="12" customFormat="1">
      <c r="B150" s="146"/>
      <c r="D150" s="147" t="s">
        <v>191</v>
      </c>
      <c r="E150" s="148" t="s">
        <v>1</v>
      </c>
      <c r="F150" s="149" t="s">
        <v>1052</v>
      </c>
      <c r="H150" s="150">
        <v>39.79</v>
      </c>
      <c r="I150" s="151"/>
      <c r="L150" s="146"/>
      <c r="M150" s="152"/>
      <c r="T150" s="153"/>
      <c r="AT150" s="148" t="s">
        <v>191</v>
      </c>
      <c r="AU150" s="148" t="s">
        <v>82</v>
      </c>
      <c r="AV150" s="12" t="s">
        <v>82</v>
      </c>
      <c r="AW150" s="12" t="s">
        <v>29</v>
      </c>
      <c r="AX150" s="12" t="s">
        <v>72</v>
      </c>
      <c r="AY150" s="148" t="s">
        <v>181</v>
      </c>
    </row>
    <row r="151" spans="2:65" s="14" customFormat="1">
      <c r="B151" s="164"/>
      <c r="D151" s="147" t="s">
        <v>191</v>
      </c>
      <c r="E151" s="165" t="s">
        <v>1</v>
      </c>
      <c r="F151" s="166" t="s">
        <v>735</v>
      </c>
      <c r="H151" s="165" t="s">
        <v>1</v>
      </c>
      <c r="I151" s="167"/>
      <c r="L151" s="164"/>
      <c r="M151" s="168"/>
      <c r="T151" s="169"/>
      <c r="AT151" s="165" t="s">
        <v>191</v>
      </c>
      <c r="AU151" s="165" t="s">
        <v>82</v>
      </c>
      <c r="AV151" s="14" t="s">
        <v>80</v>
      </c>
      <c r="AW151" s="14" t="s">
        <v>29</v>
      </c>
      <c r="AX151" s="14" t="s">
        <v>72</v>
      </c>
      <c r="AY151" s="165" t="s">
        <v>181</v>
      </c>
    </row>
    <row r="152" spans="2:65" s="12" customFormat="1">
      <c r="B152" s="146"/>
      <c r="D152" s="147" t="s">
        <v>191</v>
      </c>
      <c r="E152" s="148" t="s">
        <v>1</v>
      </c>
      <c r="F152" s="149" t="s">
        <v>72</v>
      </c>
      <c r="H152" s="150">
        <v>0</v>
      </c>
      <c r="I152" s="151"/>
      <c r="L152" s="146"/>
      <c r="M152" s="152"/>
      <c r="T152" s="153"/>
      <c r="AT152" s="148" t="s">
        <v>191</v>
      </c>
      <c r="AU152" s="148" t="s">
        <v>82</v>
      </c>
      <c r="AV152" s="12" t="s">
        <v>82</v>
      </c>
      <c r="AW152" s="12" t="s">
        <v>29</v>
      </c>
      <c r="AX152" s="12" t="s">
        <v>72</v>
      </c>
      <c r="AY152" s="148" t="s">
        <v>181</v>
      </c>
    </row>
    <row r="153" spans="2:65" s="13" customFormat="1">
      <c r="B153" s="154"/>
      <c r="D153" s="147" t="s">
        <v>191</v>
      </c>
      <c r="E153" s="155" t="s">
        <v>1</v>
      </c>
      <c r="F153" s="156" t="s">
        <v>193</v>
      </c>
      <c r="H153" s="157">
        <v>39.79</v>
      </c>
      <c r="I153" s="158"/>
      <c r="L153" s="154"/>
      <c r="M153" s="159"/>
      <c r="T153" s="160"/>
      <c r="AT153" s="155" t="s">
        <v>191</v>
      </c>
      <c r="AU153" s="155" t="s">
        <v>82</v>
      </c>
      <c r="AV153" s="13" t="s">
        <v>189</v>
      </c>
      <c r="AW153" s="13" t="s">
        <v>29</v>
      </c>
      <c r="AX153" s="13" t="s">
        <v>80</v>
      </c>
      <c r="AY153" s="155" t="s">
        <v>181</v>
      </c>
    </row>
    <row r="154" spans="2:65" s="1" customFormat="1" ht="16.5" customHeight="1">
      <c r="B154" s="132"/>
      <c r="C154" s="133" t="s">
        <v>206</v>
      </c>
      <c r="D154" s="133" t="s">
        <v>184</v>
      </c>
      <c r="E154" s="134" t="s">
        <v>201</v>
      </c>
      <c r="F154" s="135" t="s">
        <v>202</v>
      </c>
      <c r="G154" s="136" t="s">
        <v>187</v>
      </c>
      <c r="H154" s="137">
        <v>50</v>
      </c>
      <c r="I154" s="138"/>
      <c r="J154" s="139">
        <f>ROUND(I154*H154,2)</f>
        <v>0</v>
      </c>
      <c r="K154" s="135" t="s">
        <v>188</v>
      </c>
      <c r="L154" s="32"/>
      <c r="M154" s="140" t="s">
        <v>1</v>
      </c>
      <c r="N154" s="141" t="s">
        <v>37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189</v>
      </c>
      <c r="AT154" s="144" t="s">
        <v>184</v>
      </c>
      <c r="AU154" s="144" t="s">
        <v>82</v>
      </c>
      <c r="AY154" s="17" t="s">
        <v>181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80</v>
      </c>
      <c r="BK154" s="145">
        <f>ROUND(I154*H154,2)</f>
        <v>0</v>
      </c>
      <c r="BL154" s="17" t="s">
        <v>189</v>
      </c>
      <c r="BM154" s="144" t="s">
        <v>642</v>
      </c>
    </row>
    <row r="155" spans="2:65" s="1" customFormat="1" ht="19.5">
      <c r="B155" s="32"/>
      <c r="D155" s="147" t="s">
        <v>204</v>
      </c>
      <c r="F155" s="161" t="s">
        <v>205</v>
      </c>
      <c r="I155" s="162"/>
      <c r="L155" s="32"/>
      <c r="M155" s="163"/>
      <c r="T155" s="56"/>
      <c r="AT155" s="17" t="s">
        <v>204</v>
      </c>
      <c r="AU155" s="17" t="s">
        <v>82</v>
      </c>
    </row>
    <row r="156" spans="2:65" s="1" customFormat="1" ht="24.2" customHeight="1">
      <c r="B156" s="132"/>
      <c r="C156" s="133" t="s">
        <v>182</v>
      </c>
      <c r="D156" s="133" t="s">
        <v>184</v>
      </c>
      <c r="E156" s="134" t="s">
        <v>207</v>
      </c>
      <c r="F156" s="135" t="s">
        <v>208</v>
      </c>
      <c r="G156" s="136" t="s">
        <v>187</v>
      </c>
      <c r="H156" s="137">
        <v>50</v>
      </c>
      <c r="I156" s="138"/>
      <c r="J156" s="139">
        <f>ROUND(I156*H156,2)</f>
        <v>0</v>
      </c>
      <c r="K156" s="135" t="s">
        <v>188</v>
      </c>
      <c r="L156" s="32"/>
      <c r="M156" s="140" t="s">
        <v>1</v>
      </c>
      <c r="N156" s="141" t="s">
        <v>37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189</v>
      </c>
      <c r="AT156" s="144" t="s">
        <v>184</v>
      </c>
      <c r="AU156" s="144" t="s">
        <v>82</v>
      </c>
      <c r="AY156" s="17" t="s">
        <v>181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80</v>
      </c>
      <c r="BK156" s="145">
        <f>ROUND(I156*H156,2)</f>
        <v>0</v>
      </c>
      <c r="BL156" s="17" t="s">
        <v>189</v>
      </c>
      <c r="BM156" s="144" t="s">
        <v>643</v>
      </c>
    </row>
    <row r="157" spans="2:65" s="1" customFormat="1" ht="19.5">
      <c r="B157" s="32"/>
      <c r="D157" s="147" t="s">
        <v>204</v>
      </c>
      <c r="F157" s="161" t="s">
        <v>205</v>
      </c>
      <c r="I157" s="162"/>
      <c r="L157" s="32"/>
      <c r="M157" s="163"/>
      <c r="T157" s="56"/>
      <c r="AT157" s="17" t="s">
        <v>204</v>
      </c>
      <c r="AU157" s="17" t="s">
        <v>82</v>
      </c>
    </row>
    <row r="158" spans="2:65" s="1" customFormat="1" ht="24.2" customHeight="1">
      <c r="B158" s="132"/>
      <c r="C158" s="133" t="s">
        <v>215</v>
      </c>
      <c r="D158" s="133" t="s">
        <v>184</v>
      </c>
      <c r="E158" s="134" t="s">
        <v>210</v>
      </c>
      <c r="F158" s="135" t="s">
        <v>211</v>
      </c>
      <c r="G158" s="136" t="s">
        <v>187</v>
      </c>
      <c r="H158" s="137">
        <v>5</v>
      </c>
      <c r="I158" s="138"/>
      <c r="J158" s="139">
        <f>ROUND(I158*H158,2)</f>
        <v>0</v>
      </c>
      <c r="K158" s="135" t="s">
        <v>188</v>
      </c>
      <c r="L158" s="32"/>
      <c r="M158" s="140" t="s">
        <v>1</v>
      </c>
      <c r="N158" s="141" t="s">
        <v>37</v>
      </c>
      <c r="P158" s="142">
        <f>O158*H158</f>
        <v>0</v>
      </c>
      <c r="Q158" s="142">
        <v>0</v>
      </c>
      <c r="R158" s="142">
        <f>Q158*H158</f>
        <v>0</v>
      </c>
      <c r="S158" s="142">
        <v>0</v>
      </c>
      <c r="T158" s="143">
        <f>S158*H158</f>
        <v>0</v>
      </c>
      <c r="AR158" s="144" t="s">
        <v>189</v>
      </c>
      <c r="AT158" s="144" t="s">
        <v>184</v>
      </c>
      <c r="AU158" s="144" t="s">
        <v>82</v>
      </c>
      <c r="AY158" s="17" t="s">
        <v>181</v>
      </c>
      <c r="BE158" s="145">
        <f>IF(N158="základní",J158,0)</f>
        <v>0</v>
      </c>
      <c r="BF158" s="145">
        <f>IF(N158="snížená",J158,0)</f>
        <v>0</v>
      </c>
      <c r="BG158" s="145">
        <f>IF(N158="zákl. přenesená",J158,0)</f>
        <v>0</v>
      </c>
      <c r="BH158" s="145">
        <f>IF(N158="sníž. přenesená",J158,0)</f>
        <v>0</v>
      </c>
      <c r="BI158" s="145">
        <f>IF(N158="nulová",J158,0)</f>
        <v>0</v>
      </c>
      <c r="BJ158" s="17" t="s">
        <v>80</v>
      </c>
      <c r="BK158" s="145">
        <f>ROUND(I158*H158,2)</f>
        <v>0</v>
      </c>
      <c r="BL158" s="17" t="s">
        <v>189</v>
      </c>
      <c r="BM158" s="144" t="s">
        <v>644</v>
      </c>
    </row>
    <row r="159" spans="2:65" s="1" customFormat="1" ht="19.5">
      <c r="B159" s="32"/>
      <c r="D159" s="147" t="s">
        <v>204</v>
      </c>
      <c r="F159" s="161" t="s">
        <v>205</v>
      </c>
      <c r="I159" s="162"/>
      <c r="L159" s="32"/>
      <c r="M159" s="163"/>
      <c r="T159" s="56"/>
      <c r="AT159" s="17" t="s">
        <v>204</v>
      </c>
      <c r="AU159" s="17" t="s">
        <v>82</v>
      </c>
    </row>
    <row r="160" spans="2:65" s="11" customFormat="1" ht="22.9" customHeight="1">
      <c r="B160" s="120"/>
      <c r="D160" s="121" t="s">
        <v>71</v>
      </c>
      <c r="E160" s="130" t="s">
        <v>213</v>
      </c>
      <c r="F160" s="130" t="s">
        <v>214</v>
      </c>
      <c r="I160" s="123"/>
      <c r="J160" s="131">
        <f>BK160</f>
        <v>0</v>
      </c>
      <c r="L160" s="120"/>
      <c r="M160" s="125"/>
      <c r="P160" s="126">
        <f>SUM(P161:P172)</f>
        <v>0</v>
      </c>
      <c r="R160" s="126">
        <f>SUM(R161:R172)</f>
        <v>3.2707999999999995E-3</v>
      </c>
      <c r="T160" s="127">
        <f>SUM(T161:T172)</f>
        <v>3.0556999999999999</v>
      </c>
      <c r="AR160" s="121" t="s">
        <v>80</v>
      </c>
      <c r="AT160" s="128" t="s">
        <v>71</v>
      </c>
      <c r="AU160" s="128" t="s">
        <v>80</v>
      </c>
      <c r="AY160" s="121" t="s">
        <v>181</v>
      </c>
      <c r="BK160" s="129">
        <f>SUM(BK161:BK172)</f>
        <v>0</v>
      </c>
    </row>
    <row r="161" spans="2:65" s="1" customFormat="1" ht="33" customHeight="1">
      <c r="B161" s="132"/>
      <c r="C161" s="133" t="s">
        <v>219</v>
      </c>
      <c r="D161" s="133" t="s">
        <v>184</v>
      </c>
      <c r="E161" s="134" t="s">
        <v>216</v>
      </c>
      <c r="F161" s="135" t="s">
        <v>217</v>
      </c>
      <c r="G161" s="136" t="s">
        <v>187</v>
      </c>
      <c r="H161" s="137">
        <v>19.239999999999998</v>
      </c>
      <c r="I161" s="138"/>
      <c r="J161" s="139">
        <f>ROUND(I161*H161,2)</f>
        <v>0</v>
      </c>
      <c r="K161" s="135" t="s">
        <v>188</v>
      </c>
      <c r="L161" s="32"/>
      <c r="M161" s="140" t="s">
        <v>1</v>
      </c>
      <c r="N161" s="141" t="s">
        <v>37</v>
      </c>
      <c r="P161" s="142">
        <f>O161*H161</f>
        <v>0</v>
      </c>
      <c r="Q161" s="142">
        <v>1.2999999999999999E-4</v>
      </c>
      <c r="R161" s="142">
        <f>Q161*H161</f>
        <v>2.5011999999999994E-3</v>
      </c>
      <c r="S161" s="142">
        <v>0</v>
      </c>
      <c r="T161" s="143">
        <f>S161*H161</f>
        <v>0</v>
      </c>
      <c r="AR161" s="144" t="s">
        <v>189</v>
      </c>
      <c r="AT161" s="144" t="s">
        <v>184</v>
      </c>
      <c r="AU161" s="144" t="s">
        <v>82</v>
      </c>
      <c r="AY161" s="17" t="s">
        <v>181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80</v>
      </c>
      <c r="BK161" s="145">
        <f>ROUND(I161*H161,2)</f>
        <v>0</v>
      </c>
      <c r="BL161" s="17" t="s">
        <v>189</v>
      </c>
      <c r="BM161" s="144" t="s">
        <v>645</v>
      </c>
    </row>
    <row r="162" spans="2:65" s="1" customFormat="1" ht="24.2" customHeight="1">
      <c r="B162" s="132"/>
      <c r="C162" s="133" t="s">
        <v>213</v>
      </c>
      <c r="D162" s="133" t="s">
        <v>184</v>
      </c>
      <c r="E162" s="134" t="s">
        <v>220</v>
      </c>
      <c r="F162" s="135" t="s">
        <v>221</v>
      </c>
      <c r="G162" s="136" t="s">
        <v>187</v>
      </c>
      <c r="H162" s="137">
        <v>19.239999999999998</v>
      </c>
      <c r="I162" s="138"/>
      <c r="J162" s="139">
        <f>ROUND(I162*H162,2)</f>
        <v>0</v>
      </c>
      <c r="K162" s="135" t="s">
        <v>188</v>
      </c>
      <c r="L162" s="32"/>
      <c r="M162" s="140" t="s">
        <v>1</v>
      </c>
      <c r="N162" s="141" t="s">
        <v>37</v>
      </c>
      <c r="P162" s="142">
        <f>O162*H162</f>
        <v>0</v>
      </c>
      <c r="Q162" s="142">
        <v>4.0000000000000003E-5</v>
      </c>
      <c r="R162" s="142">
        <f>Q162*H162</f>
        <v>7.6959999999999995E-4</v>
      </c>
      <c r="S162" s="142">
        <v>0</v>
      </c>
      <c r="T162" s="143">
        <f>S162*H162</f>
        <v>0</v>
      </c>
      <c r="AR162" s="144" t="s">
        <v>189</v>
      </c>
      <c r="AT162" s="144" t="s">
        <v>184</v>
      </c>
      <c r="AU162" s="144" t="s">
        <v>82</v>
      </c>
      <c r="AY162" s="17" t="s">
        <v>181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80</v>
      </c>
      <c r="BK162" s="145">
        <f>ROUND(I162*H162,2)</f>
        <v>0</v>
      </c>
      <c r="BL162" s="17" t="s">
        <v>189</v>
      </c>
      <c r="BM162" s="144" t="s">
        <v>646</v>
      </c>
    </row>
    <row r="163" spans="2:65" s="12" customFormat="1">
      <c r="B163" s="146"/>
      <c r="D163" s="147" t="s">
        <v>191</v>
      </c>
      <c r="E163" s="148" t="s">
        <v>1</v>
      </c>
      <c r="F163" s="149" t="s">
        <v>1053</v>
      </c>
      <c r="H163" s="150">
        <v>19.239999999999998</v>
      </c>
      <c r="I163" s="151"/>
      <c r="L163" s="146"/>
      <c r="M163" s="152"/>
      <c r="T163" s="153"/>
      <c r="AT163" s="148" t="s">
        <v>191</v>
      </c>
      <c r="AU163" s="148" t="s">
        <v>82</v>
      </c>
      <c r="AV163" s="12" t="s">
        <v>82</v>
      </c>
      <c r="AW163" s="12" t="s">
        <v>29</v>
      </c>
      <c r="AX163" s="12" t="s">
        <v>72</v>
      </c>
      <c r="AY163" s="148" t="s">
        <v>181</v>
      </c>
    </row>
    <row r="164" spans="2:65" s="13" customFormat="1">
      <c r="B164" s="154"/>
      <c r="D164" s="147" t="s">
        <v>191</v>
      </c>
      <c r="E164" s="155" t="s">
        <v>1</v>
      </c>
      <c r="F164" s="156" t="s">
        <v>193</v>
      </c>
      <c r="H164" s="157">
        <v>19.239999999999998</v>
      </c>
      <c r="I164" s="158"/>
      <c r="L164" s="154"/>
      <c r="M164" s="159"/>
      <c r="T164" s="160"/>
      <c r="AT164" s="155" t="s">
        <v>191</v>
      </c>
      <c r="AU164" s="155" t="s">
        <v>82</v>
      </c>
      <c r="AV164" s="13" t="s">
        <v>189</v>
      </c>
      <c r="AW164" s="13" t="s">
        <v>29</v>
      </c>
      <c r="AX164" s="13" t="s">
        <v>80</v>
      </c>
      <c r="AY164" s="155" t="s">
        <v>181</v>
      </c>
    </row>
    <row r="165" spans="2:65" s="1" customFormat="1" ht="21.75" customHeight="1">
      <c r="B165" s="132"/>
      <c r="C165" s="133" t="s">
        <v>110</v>
      </c>
      <c r="D165" s="133" t="s">
        <v>184</v>
      </c>
      <c r="E165" s="134" t="s">
        <v>223</v>
      </c>
      <c r="F165" s="135" t="s">
        <v>224</v>
      </c>
      <c r="G165" s="136" t="s">
        <v>187</v>
      </c>
      <c r="H165" s="137">
        <v>1.6</v>
      </c>
      <c r="I165" s="138"/>
      <c r="J165" s="139">
        <f>ROUND(I165*H165,2)</f>
        <v>0</v>
      </c>
      <c r="K165" s="135" t="s">
        <v>648</v>
      </c>
      <c r="L165" s="32"/>
      <c r="M165" s="140" t="s">
        <v>1</v>
      </c>
      <c r="N165" s="141" t="s">
        <v>37</v>
      </c>
      <c r="P165" s="142">
        <f>O165*H165</f>
        <v>0</v>
      </c>
      <c r="Q165" s="142">
        <v>0</v>
      </c>
      <c r="R165" s="142">
        <f>Q165*H165</f>
        <v>0</v>
      </c>
      <c r="S165" s="142">
        <v>7.5999999999999998E-2</v>
      </c>
      <c r="T165" s="143">
        <f>S165*H165</f>
        <v>0.1216</v>
      </c>
      <c r="AR165" s="144" t="s">
        <v>189</v>
      </c>
      <c r="AT165" s="144" t="s">
        <v>184</v>
      </c>
      <c r="AU165" s="144" t="s">
        <v>82</v>
      </c>
      <c r="AY165" s="17" t="s">
        <v>181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80</v>
      </c>
      <c r="BK165" s="145">
        <f>ROUND(I165*H165,2)</f>
        <v>0</v>
      </c>
      <c r="BL165" s="17" t="s">
        <v>189</v>
      </c>
      <c r="BM165" s="144" t="s">
        <v>1111</v>
      </c>
    </row>
    <row r="166" spans="2:65" s="12" customFormat="1">
      <c r="B166" s="146"/>
      <c r="D166" s="147" t="s">
        <v>191</v>
      </c>
      <c r="E166" s="148" t="s">
        <v>1</v>
      </c>
      <c r="F166" s="149" t="s">
        <v>226</v>
      </c>
      <c r="H166" s="150">
        <v>1.6</v>
      </c>
      <c r="I166" s="151"/>
      <c r="L166" s="146"/>
      <c r="M166" s="152"/>
      <c r="T166" s="153"/>
      <c r="AT166" s="148" t="s">
        <v>191</v>
      </c>
      <c r="AU166" s="148" t="s">
        <v>82</v>
      </c>
      <c r="AV166" s="12" t="s">
        <v>82</v>
      </c>
      <c r="AW166" s="12" t="s">
        <v>29</v>
      </c>
      <c r="AX166" s="12" t="s">
        <v>80</v>
      </c>
      <c r="AY166" s="148" t="s">
        <v>181</v>
      </c>
    </row>
    <row r="167" spans="2:65" s="1" customFormat="1" ht="33" customHeight="1">
      <c r="B167" s="132"/>
      <c r="C167" s="133" t="s">
        <v>113</v>
      </c>
      <c r="D167" s="133" t="s">
        <v>184</v>
      </c>
      <c r="E167" s="134" t="s">
        <v>227</v>
      </c>
      <c r="F167" s="135" t="s">
        <v>228</v>
      </c>
      <c r="G167" s="136" t="s">
        <v>187</v>
      </c>
      <c r="H167" s="137">
        <v>24.05</v>
      </c>
      <c r="I167" s="138"/>
      <c r="J167" s="139">
        <f>ROUND(I167*H167,2)</f>
        <v>0</v>
      </c>
      <c r="K167" s="135" t="s">
        <v>188</v>
      </c>
      <c r="L167" s="32"/>
      <c r="M167" s="140" t="s">
        <v>1</v>
      </c>
      <c r="N167" s="141" t="s">
        <v>37</v>
      </c>
      <c r="P167" s="142">
        <f>O167*H167</f>
        <v>0</v>
      </c>
      <c r="Q167" s="142">
        <v>0</v>
      </c>
      <c r="R167" s="142">
        <f>Q167*H167</f>
        <v>0</v>
      </c>
      <c r="S167" s="142">
        <v>0.122</v>
      </c>
      <c r="T167" s="143">
        <f>S167*H167</f>
        <v>2.9340999999999999</v>
      </c>
      <c r="AR167" s="144" t="s">
        <v>189</v>
      </c>
      <c r="AT167" s="144" t="s">
        <v>184</v>
      </c>
      <c r="AU167" s="144" t="s">
        <v>82</v>
      </c>
      <c r="AY167" s="17" t="s">
        <v>181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80</v>
      </c>
      <c r="BK167" s="145">
        <f>ROUND(I167*H167,2)</f>
        <v>0</v>
      </c>
      <c r="BL167" s="17" t="s">
        <v>189</v>
      </c>
      <c r="BM167" s="144" t="s">
        <v>650</v>
      </c>
    </row>
    <row r="168" spans="2:65" s="14" customFormat="1">
      <c r="B168" s="164"/>
      <c r="D168" s="147" t="s">
        <v>191</v>
      </c>
      <c r="E168" s="165" t="s">
        <v>1</v>
      </c>
      <c r="F168" s="166" t="s">
        <v>230</v>
      </c>
      <c r="H168" s="165" t="s">
        <v>1</v>
      </c>
      <c r="I168" s="167"/>
      <c r="L168" s="164"/>
      <c r="M168" s="168"/>
      <c r="T168" s="169"/>
      <c r="AT168" s="165" t="s">
        <v>191</v>
      </c>
      <c r="AU168" s="165" t="s">
        <v>82</v>
      </c>
      <c r="AV168" s="14" t="s">
        <v>80</v>
      </c>
      <c r="AW168" s="14" t="s">
        <v>29</v>
      </c>
      <c r="AX168" s="14" t="s">
        <v>72</v>
      </c>
      <c r="AY168" s="165" t="s">
        <v>181</v>
      </c>
    </row>
    <row r="169" spans="2:65" s="12" customFormat="1">
      <c r="B169" s="146"/>
      <c r="D169" s="147" t="s">
        <v>191</v>
      </c>
      <c r="E169" s="148" t="s">
        <v>1</v>
      </c>
      <c r="F169" s="149" t="s">
        <v>1055</v>
      </c>
      <c r="H169" s="150">
        <v>11.84</v>
      </c>
      <c r="I169" s="151"/>
      <c r="L169" s="146"/>
      <c r="M169" s="152"/>
      <c r="T169" s="153"/>
      <c r="AT169" s="148" t="s">
        <v>191</v>
      </c>
      <c r="AU169" s="148" t="s">
        <v>82</v>
      </c>
      <c r="AV169" s="12" t="s">
        <v>82</v>
      </c>
      <c r="AW169" s="12" t="s">
        <v>29</v>
      </c>
      <c r="AX169" s="12" t="s">
        <v>72</v>
      </c>
      <c r="AY169" s="148" t="s">
        <v>181</v>
      </c>
    </row>
    <row r="170" spans="2:65" s="14" customFormat="1">
      <c r="B170" s="164"/>
      <c r="D170" s="147" t="s">
        <v>191</v>
      </c>
      <c r="E170" s="165" t="s">
        <v>1</v>
      </c>
      <c r="F170" s="166" t="s">
        <v>652</v>
      </c>
      <c r="H170" s="165" t="s">
        <v>1</v>
      </c>
      <c r="I170" s="167"/>
      <c r="L170" s="164"/>
      <c r="M170" s="168"/>
      <c r="T170" s="169"/>
      <c r="AT170" s="165" t="s">
        <v>191</v>
      </c>
      <c r="AU170" s="165" t="s">
        <v>82</v>
      </c>
      <c r="AV170" s="14" t="s">
        <v>80</v>
      </c>
      <c r="AW170" s="14" t="s">
        <v>29</v>
      </c>
      <c r="AX170" s="14" t="s">
        <v>72</v>
      </c>
      <c r="AY170" s="165" t="s">
        <v>181</v>
      </c>
    </row>
    <row r="171" spans="2:65" s="12" customFormat="1">
      <c r="B171" s="146"/>
      <c r="D171" s="147" t="s">
        <v>191</v>
      </c>
      <c r="E171" s="148" t="s">
        <v>1</v>
      </c>
      <c r="F171" s="149" t="s">
        <v>990</v>
      </c>
      <c r="H171" s="150">
        <v>12.21</v>
      </c>
      <c r="I171" s="151"/>
      <c r="L171" s="146"/>
      <c r="M171" s="152"/>
      <c r="T171" s="153"/>
      <c r="AT171" s="148" t="s">
        <v>191</v>
      </c>
      <c r="AU171" s="148" t="s">
        <v>82</v>
      </c>
      <c r="AV171" s="12" t="s">
        <v>82</v>
      </c>
      <c r="AW171" s="12" t="s">
        <v>29</v>
      </c>
      <c r="AX171" s="12" t="s">
        <v>72</v>
      </c>
      <c r="AY171" s="148" t="s">
        <v>181</v>
      </c>
    </row>
    <row r="172" spans="2:65" s="13" customFormat="1">
      <c r="B172" s="154"/>
      <c r="D172" s="147" t="s">
        <v>191</v>
      </c>
      <c r="E172" s="155" t="s">
        <v>1</v>
      </c>
      <c r="F172" s="156" t="s">
        <v>193</v>
      </c>
      <c r="H172" s="157">
        <v>24.05</v>
      </c>
      <c r="I172" s="158"/>
      <c r="L172" s="154"/>
      <c r="M172" s="159"/>
      <c r="T172" s="160"/>
      <c r="AT172" s="155" t="s">
        <v>191</v>
      </c>
      <c r="AU172" s="155" t="s">
        <v>82</v>
      </c>
      <c r="AV172" s="13" t="s">
        <v>189</v>
      </c>
      <c r="AW172" s="13" t="s">
        <v>29</v>
      </c>
      <c r="AX172" s="13" t="s">
        <v>80</v>
      </c>
      <c r="AY172" s="155" t="s">
        <v>181</v>
      </c>
    </row>
    <row r="173" spans="2:65" s="11" customFormat="1" ht="22.9" customHeight="1">
      <c r="B173" s="120"/>
      <c r="D173" s="121" t="s">
        <v>71</v>
      </c>
      <c r="E173" s="130" t="s">
        <v>232</v>
      </c>
      <c r="F173" s="130" t="s">
        <v>233</v>
      </c>
      <c r="I173" s="123"/>
      <c r="J173" s="131">
        <f>BK173</f>
        <v>0</v>
      </c>
      <c r="L173" s="120"/>
      <c r="M173" s="125"/>
      <c r="P173" s="126">
        <f>SUM(P174:P181)</f>
        <v>0</v>
      </c>
      <c r="R173" s="126">
        <f>SUM(R174:R181)</f>
        <v>0</v>
      </c>
      <c r="T173" s="127">
        <f>SUM(T174:T181)</f>
        <v>0</v>
      </c>
      <c r="AR173" s="121" t="s">
        <v>80</v>
      </c>
      <c r="AT173" s="128" t="s">
        <v>71</v>
      </c>
      <c r="AU173" s="128" t="s">
        <v>80</v>
      </c>
      <c r="AY173" s="121" t="s">
        <v>181</v>
      </c>
      <c r="BK173" s="129">
        <f>SUM(BK174:BK181)</f>
        <v>0</v>
      </c>
    </row>
    <row r="174" spans="2:65" s="1" customFormat="1" ht="24.2" customHeight="1">
      <c r="B174" s="132"/>
      <c r="C174" s="133" t="s">
        <v>116</v>
      </c>
      <c r="D174" s="133" t="s">
        <v>184</v>
      </c>
      <c r="E174" s="134" t="s">
        <v>234</v>
      </c>
      <c r="F174" s="135" t="s">
        <v>235</v>
      </c>
      <c r="G174" s="136" t="s">
        <v>236</v>
      </c>
      <c r="H174" s="137">
        <v>3.7690000000000001</v>
      </c>
      <c r="I174" s="138"/>
      <c r="J174" s="139">
        <f>ROUND(I174*H174,2)</f>
        <v>0</v>
      </c>
      <c r="K174" s="135" t="s">
        <v>188</v>
      </c>
      <c r="L174" s="32"/>
      <c r="M174" s="140" t="s">
        <v>1</v>
      </c>
      <c r="N174" s="141" t="s">
        <v>37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189</v>
      </c>
      <c r="AT174" s="144" t="s">
        <v>184</v>
      </c>
      <c r="AU174" s="144" t="s">
        <v>82</v>
      </c>
      <c r="AY174" s="17" t="s">
        <v>181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80</v>
      </c>
      <c r="BK174" s="145">
        <f>ROUND(I174*H174,2)</f>
        <v>0</v>
      </c>
      <c r="BL174" s="17" t="s">
        <v>189</v>
      </c>
      <c r="BM174" s="144" t="s">
        <v>654</v>
      </c>
    </row>
    <row r="175" spans="2:65" s="1" customFormat="1" ht="21.75" customHeight="1">
      <c r="B175" s="132"/>
      <c r="C175" s="133" t="s">
        <v>119</v>
      </c>
      <c r="D175" s="133" t="s">
        <v>184</v>
      </c>
      <c r="E175" s="134" t="s">
        <v>238</v>
      </c>
      <c r="F175" s="135" t="s">
        <v>239</v>
      </c>
      <c r="G175" s="136" t="s">
        <v>240</v>
      </c>
      <c r="H175" s="137">
        <v>18</v>
      </c>
      <c r="I175" s="138"/>
      <c r="J175" s="139">
        <f>ROUND(I175*H175,2)</f>
        <v>0</v>
      </c>
      <c r="K175" s="135" t="s">
        <v>188</v>
      </c>
      <c r="L175" s="32"/>
      <c r="M175" s="140" t="s">
        <v>1</v>
      </c>
      <c r="N175" s="141" t="s">
        <v>37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189</v>
      </c>
      <c r="AT175" s="144" t="s">
        <v>184</v>
      </c>
      <c r="AU175" s="144" t="s">
        <v>82</v>
      </c>
      <c r="AY175" s="17" t="s">
        <v>181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80</v>
      </c>
      <c r="BK175" s="145">
        <f>ROUND(I175*H175,2)</f>
        <v>0</v>
      </c>
      <c r="BL175" s="17" t="s">
        <v>189</v>
      </c>
      <c r="BM175" s="144" t="s">
        <v>655</v>
      </c>
    </row>
    <row r="176" spans="2:65" s="1" customFormat="1" ht="24.2" customHeight="1">
      <c r="B176" s="132"/>
      <c r="C176" s="133" t="s">
        <v>122</v>
      </c>
      <c r="D176" s="133" t="s">
        <v>184</v>
      </c>
      <c r="E176" s="134" t="s">
        <v>242</v>
      </c>
      <c r="F176" s="135" t="s">
        <v>243</v>
      </c>
      <c r="G176" s="136" t="s">
        <v>240</v>
      </c>
      <c r="H176" s="137">
        <v>180</v>
      </c>
      <c r="I176" s="138"/>
      <c r="J176" s="139">
        <f>ROUND(I176*H176,2)</f>
        <v>0</v>
      </c>
      <c r="K176" s="135" t="s">
        <v>188</v>
      </c>
      <c r="L176" s="32"/>
      <c r="M176" s="140" t="s">
        <v>1</v>
      </c>
      <c r="N176" s="141" t="s">
        <v>37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189</v>
      </c>
      <c r="AT176" s="144" t="s">
        <v>184</v>
      </c>
      <c r="AU176" s="144" t="s">
        <v>82</v>
      </c>
      <c r="AY176" s="17" t="s">
        <v>181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80</v>
      </c>
      <c r="BK176" s="145">
        <f>ROUND(I176*H176,2)</f>
        <v>0</v>
      </c>
      <c r="BL176" s="17" t="s">
        <v>189</v>
      </c>
      <c r="BM176" s="144" t="s">
        <v>656</v>
      </c>
    </row>
    <row r="177" spans="2:65" s="12" customFormat="1">
      <c r="B177" s="146"/>
      <c r="D177" s="147" t="s">
        <v>191</v>
      </c>
      <c r="E177" s="148" t="s">
        <v>1</v>
      </c>
      <c r="F177" s="149" t="s">
        <v>245</v>
      </c>
      <c r="H177" s="150">
        <v>180</v>
      </c>
      <c r="I177" s="151"/>
      <c r="L177" s="146"/>
      <c r="M177" s="152"/>
      <c r="T177" s="153"/>
      <c r="AT177" s="148" t="s">
        <v>191</v>
      </c>
      <c r="AU177" s="148" t="s">
        <v>82</v>
      </c>
      <c r="AV177" s="12" t="s">
        <v>82</v>
      </c>
      <c r="AW177" s="12" t="s">
        <v>29</v>
      </c>
      <c r="AX177" s="12" t="s">
        <v>80</v>
      </c>
      <c r="AY177" s="148" t="s">
        <v>181</v>
      </c>
    </row>
    <row r="178" spans="2:65" s="1" customFormat="1" ht="24.2" customHeight="1">
      <c r="B178" s="132"/>
      <c r="C178" s="133" t="s">
        <v>8</v>
      </c>
      <c r="D178" s="133" t="s">
        <v>184</v>
      </c>
      <c r="E178" s="134" t="s">
        <v>246</v>
      </c>
      <c r="F178" s="135" t="s">
        <v>247</v>
      </c>
      <c r="G178" s="136" t="s">
        <v>236</v>
      </c>
      <c r="H178" s="137">
        <v>3.7690000000000001</v>
      </c>
      <c r="I178" s="138"/>
      <c r="J178" s="139">
        <f>ROUND(I178*H178,2)</f>
        <v>0</v>
      </c>
      <c r="K178" s="135" t="s">
        <v>188</v>
      </c>
      <c r="L178" s="32"/>
      <c r="M178" s="140" t="s">
        <v>1</v>
      </c>
      <c r="N178" s="141" t="s">
        <v>37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189</v>
      </c>
      <c r="AT178" s="144" t="s">
        <v>184</v>
      </c>
      <c r="AU178" s="144" t="s">
        <v>82</v>
      </c>
      <c r="AY178" s="17" t="s">
        <v>181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189</v>
      </c>
      <c r="BM178" s="144" t="s">
        <v>657</v>
      </c>
    </row>
    <row r="179" spans="2:65" s="1" customFormat="1" ht="24.2" customHeight="1">
      <c r="B179" s="132"/>
      <c r="C179" s="133" t="s">
        <v>127</v>
      </c>
      <c r="D179" s="133" t="s">
        <v>184</v>
      </c>
      <c r="E179" s="134" t="s">
        <v>249</v>
      </c>
      <c r="F179" s="135" t="s">
        <v>250</v>
      </c>
      <c r="G179" s="136" t="s">
        <v>236</v>
      </c>
      <c r="H179" s="137">
        <v>71.611000000000004</v>
      </c>
      <c r="I179" s="138"/>
      <c r="J179" s="139">
        <f>ROUND(I179*H179,2)</f>
        <v>0</v>
      </c>
      <c r="K179" s="135" t="s">
        <v>188</v>
      </c>
      <c r="L179" s="32"/>
      <c r="M179" s="140" t="s">
        <v>1</v>
      </c>
      <c r="N179" s="141" t="s">
        <v>37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189</v>
      </c>
      <c r="AT179" s="144" t="s">
        <v>184</v>
      </c>
      <c r="AU179" s="144" t="s">
        <v>82</v>
      </c>
      <c r="AY179" s="17" t="s">
        <v>181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80</v>
      </c>
      <c r="BK179" s="145">
        <f>ROUND(I179*H179,2)</f>
        <v>0</v>
      </c>
      <c r="BL179" s="17" t="s">
        <v>189</v>
      </c>
      <c r="BM179" s="144" t="s">
        <v>658</v>
      </c>
    </row>
    <row r="180" spans="2:65" s="12" customFormat="1">
      <c r="B180" s="146"/>
      <c r="D180" s="147" t="s">
        <v>191</v>
      </c>
      <c r="F180" s="149" t="s">
        <v>1112</v>
      </c>
      <c r="H180" s="150">
        <v>71.611000000000004</v>
      </c>
      <c r="I180" s="151"/>
      <c r="L180" s="146"/>
      <c r="M180" s="152"/>
      <c r="T180" s="153"/>
      <c r="AT180" s="148" t="s">
        <v>191</v>
      </c>
      <c r="AU180" s="148" t="s">
        <v>82</v>
      </c>
      <c r="AV180" s="12" t="s">
        <v>82</v>
      </c>
      <c r="AW180" s="12" t="s">
        <v>3</v>
      </c>
      <c r="AX180" s="12" t="s">
        <v>80</v>
      </c>
      <c r="AY180" s="148" t="s">
        <v>181</v>
      </c>
    </row>
    <row r="181" spans="2:65" s="1" customFormat="1" ht="33" customHeight="1">
      <c r="B181" s="132"/>
      <c r="C181" s="133" t="s">
        <v>130</v>
      </c>
      <c r="D181" s="133" t="s">
        <v>184</v>
      </c>
      <c r="E181" s="134" t="s">
        <v>253</v>
      </c>
      <c r="F181" s="135" t="s">
        <v>254</v>
      </c>
      <c r="G181" s="136" t="s">
        <v>236</v>
      </c>
      <c r="H181" s="137">
        <v>3.7690000000000001</v>
      </c>
      <c r="I181" s="138"/>
      <c r="J181" s="139">
        <f>ROUND(I181*H181,2)</f>
        <v>0</v>
      </c>
      <c r="K181" s="135" t="s">
        <v>188</v>
      </c>
      <c r="L181" s="32"/>
      <c r="M181" s="140" t="s">
        <v>1</v>
      </c>
      <c r="N181" s="141" t="s">
        <v>37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189</v>
      </c>
      <c r="AT181" s="144" t="s">
        <v>184</v>
      </c>
      <c r="AU181" s="144" t="s">
        <v>82</v>
      </c>
      <c r="AY181" s="17" t="s">
        <v>181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80</v>
      </c>
      <c r="BK181" s="145">
        <f>ROUND(I181*H181,2)</f>
        <v>0</v>
      </c>
      <c r="BL181" s="17" t="s">
        <v>189</v>
      </c>
      <c r="BM181" s="144" t="s">
        <v>660</v>
      </c>
    </row>
    <row r="182" spans="2:65" s="11" customFormat="1" ht="22.9" customHeight="1">
      <c r="B182" s="120"/>
      <c r="D182" s="121" t="s">
        <v>71</v>
      </c>
      <c r="E182" s="130" t="s">
        <v>256</v>
      </c>
      <c r="F182" s="130" t="s">
        <v>257</v>
      </c>
      <c r="I182" s="123"/>
      <c r="J182" s="131">
        <f>BK182</f>
        <v>0</v>
      </c>
      <c r="L182" s="120"/>
      <c r="M182" s="125"/>
      <c r="P182" s="126">
        <f>P183</f>
        <v>0</v>
      </c>
      <c r="R182" s="126">
        <f>R183</f>
        <v>0</v>
      </c>
      <c r="T182" s="127">
        <f>T183</f>
        <v>0</v>
      </c>
      <c r="AR182" s="121" t="s">
        <v>80</v>
      </c>
      <c r="AT182" s="128" t="s">
        <v>71</v>
      </c>
      <c r="AU182" s="128" t="s">
        <v>80</v>
      </c>
      <c r="AY182" s="121" t="s">
        <v>181</v>
      </c>
      <c r="BK182" s="129">
        <f>BK183</f>
        <v>0</v>
      </c>
    </row>
    <row r="183" spans="2:65" s="1" customFormat="1" ht="21.75" customHeight="1">
      <c r="B183" s="132"/>
      <c r="C183" s="133" t="s">
        <v>265</v>
      </c>
      <c r="D183" s="133" t="s">
        <v>184</v>
      </c>
      <c r="E183" s="134" t="s">
        <v>258</v>
      </c>
      <c r="F183" s="135" t="s">
        <v>259</v>
      </c>
      <c r="G183" s="136" t="s">
        <v>236</v>
      </c>
      <c r="H183" s="137">
        <v>0.38100000000000001</v>
      </c>
      <c r="I183" s="138"/>
      <c r="J183" s="139">
        <f>ROUND(I183*H183,2)</f>
        <v>0</v>
      </c>
      <c r="K183" s="135" t="s">
        <v>188</v>
      </c>
      <c r="L183" s="32"/>
      <c r="M183" s="140" t="s">
        <v>1</v>
      </c>
      <c r="N183" s="141" t="s">
        <v>37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189</v>
      </c>
      <c r="AT183" s="144" t="s">
        <v>184</v>
      </c>
      <c r="AU183" s="144" t="s">
        <v>82</v>
      </c>
      <c r="AY183" s="17" t="s">
        <v>181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80</v>
      </c>
      <c r="BK183" s="145">
        <f>ROUND(I183*H183,2)</f>
        <v>0</v>
      </c>
      <c r="BL183" s="17" t="s">
        <v>189</v>
      </c>
      <c r="BM183" s="144" t="s">
        <v>661</v>
      </c>
    </row>
    <row r="184" spans="2:65" s="11" customFormat="1" ht="25.9" customHeight="1">
      <c r="B184" s="120"/>
      <c r="D184" s="121" t="s">
        <v>71</v>
      </c>
      <c r="E184" s="122" t="s">
        <v>261</v>
      </c>
      <c r="F184" s="122" t="s">
        <v>262</v>
      </c>
      <c r="I184" s="123"/>
      <c r="J184" s="124">
        <f>BK184</f>
        <v>0</v>
      </c>
      <c r="L184" s="120"/>
      <c r="M184" s="125"/>
      <c r="P184" s="126">
        <f>P185+P194+P197+P201+P205+P208+P210+P214+P232+P238+P243+P255+P268+P284+P304+P307</f>
        <v>0</v>
      </c>
      <c r="R184" s="126">
        <f>R185+R194+R197+R201+R205+R208+R210+R214+R232+R238+R243+R255+R268+R284+R304+R307</f>
        <v>2.0549758999999996</v>
      </c>
      <c r="T184" s="127">
        <f>T185+T194+T197+T201+T205+T208+T210+T214+T232+T238+T243+T255+T268+T284+T304+T307</f>
        <v>0.71346040000000011</v>
      </c>
      <c r="AR184" s="121" t="s">
        <v>82</v>
      </c>
      <c r="AT184" s="128" t="s">
        <v>71</v>
      </c>
      <c r="AU184" s="128" t="s">
        <v>72</v>
      </c>
      <c r="AY184" s="121" t="s">
        <v>181</v>
      </c>
      <c r="BK184" s="129">
        <f>BK185+BK194+BK197+BK201+BK205+BK208+BK210+BK214+BK232+BK238+BK243+BK255+BK268+BK284+BK304+BK307</f>
        <v>0</v>
      </c>
    </row>
    <row r="185" spans="2:65" s="11" customFormat="1" ht="22.9" customHeight="1">
      <c r="B185" s="120"/>
      <c r="D185" s="121" t="s">
        <v>71</v>
      </c>
      <c r="E185" s="130" t="s">
        <v>263</v>
      </c>
      <c r="F185" s="130" t="s">
        <v>264</v>
      </c>
      <c r="I185" s="123"/>
      <c r="J185" s="131">
        <f>BK185</f>
        <v>0</v>
      </c>
      <c r="L185" s="120"/>
      <c r="M185" s="125"/>
      <c r="P185" s="126">
        <f>SUM(P186:P193)</f>
        <v>0</v>
      </c>
      <c r="R185" s="126">
        <f>SUM(R186:R193)</f>
        <v>0.23372999999999997</v>
      </c>
      <c r="T185" s="127">
        <f>SUM(T186:T193)</f>
        <v>0</v>
      </c>
      <c r="AR185" s="121" t="s">
        <v>82</v>
      </c>
      <c r="AT185" s="128" t="s">
        <v>71</v>
      </c>
      <c r="AU185" s="128" t="s">
        <v>80</v>
      </c>
      <c r="AY185" s="121" t="s">
        <v>181</v>
      </c>
      <c r="BK185" s="129">
        <f>SUM(BK186:BK193)</f>
        <v>0</v>
      </c>
    </row>
    <row r="186" spans="2:65" s="1" customFormat="1" ht="24.2" customHeight="1">
      <c r="B186" s="132"/>
      <c r="C186" s="133" t="s">
        <v>271</v>
      </c>
      <c r="D186" s="133" t="s">
        <v>184</v>
      </c>
      <c r="E186" s="134" t="s">
        <v>266</v>
      </c>
      <c r="F186" s="135" t="s">
        <v>267</v>
      </c>
      <c r="G186" s="136" t="s">
        <v>187</v>
      </c>
      <c r="H186" s="137">
        <v>24.5</v>
      </c>
      <c r="I186" s="138"/>
      <c r="J186" s="139">
        <f>ROUND(I186*H186,2)</f>
        <v>0</v>
      </c>
      <c r="K186" s="135" t="s">
        <v>188</v>
      </c>
      <c r="L186" s="32"/>
      <c r="M186" s="140" t="s">
        <v>1</v>
      </c>
      <c r="N186" s="141" t="s">
        <v>37</v>
      </c>
      <c r="P186" s="142">
        <f>O186*H186</f>
        <v>0</v>
      </c>
      <c r="Q186" s="142">
        <v>2.9999999999999997E-4</v>
      </c>
      <c r="R186" s="142">
        <f>Q186*H186</f>
        <v>7.3499999999999998E-3</v>
      </c>
      <c r="S186" s="142">
        <v>0</v>
      </c>
      <c r="T186" s="143">
        <f>S186*H186</f>
        <v>0</v>
      </c>
      <c r="AR186" s="144" t="s">
        <v>127</v>
      </c>
      <c r="AT186" s="144" t="s">
        <v>184</v>
      </c>
      <c r="AU186" s="144" t="s">
        <v>82</v>
      </c>
      <c r="AY186" s="17" t="s">
        <v>181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80</v>
      </c>
      <c r="BK186" s="145">
        <f>ROUND(I186*H186,2)</f>
        <v>0</v>
      </c>
      <c r="BL186" s="17" t="s">
        <v>127</v>
      </c>
      <c r="BM186" s="144" t="s">
        <v>1113</v>
      </c>
    </row>
    <row r="187" spans="2:65" s="1" customFormat="1" ht="24.2" customHeight="1">
      <c r="B187" s="132"/>
      <c r="C187" s="170" t="s">
        <v>278</v>
      </c>
      <c r="D187" s="170" t="s">
        <v>272</v>
      </c>
      <c r="E187" s="171" t="s">
        <v>273</v>
      </c>
      <c r="F187" s="172" t="s">
        <v>274</v>
      </c>
      <c r="G187" s="173" t="s">
        <v>187</v>
      </c>
      <c r="H187" s="174">
        <v>26.95</v>
      </c>
      <c r="I187" s="175"/>
      <c r="J187" s="176">
        <f>ROUND(I187*H187,2)</f>
        <v>0</v>
      </c>
      <c r="K187" s="172" t="s">
        <v>188</v>
      </c>
      <c r="L187" s="177"/>
      <c r="M187" s="178" t="s">
        <v>1</v>
      </c>
      <c r="N187" s="179" t="s">
        <v>37</v>
      </c>
      <c r="P187" s="142">
        <f>O187*H187</f>
        <v>0</v>
      </c>
      <c r="Q187" s="142">
        <v>4.1999999999999997E-3</v>
      </c>
      <c r="R187" s="142">
        <f>Q187*H187</f>
        <v>0.11318999999999999</v>
      </c>
      <c r="S187" s="142">
        <v>0</v>
      </c>
      <c r="T187" s="143">
        <f>S187*H187</f>
        <v>0</v>
      </c>
      <c r="AR187" s="144" t="s">
        <v>275</v>
      </c>
      <c r="AT187" s="144" t="s">
        <v>272</v>
      </c>
      <c r="AU187" s="144" t="s">
        <v>82</v>
      </c>
      <c r="AY187" s="17" t="s">
        <v>181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80</v>
      </c>
      <c r="BK187" s="145">
        <f>ROUND(I187*H187,2)</f>
        <v>0</v>
      </c>
      <c r="BL187" s="17" t="s">
        <v>127</v>
      </c>
      <c r="BM187" s="144" t="s">
        <v>1114</v>
      </c>
    </row>
    <row r="188" spans="2:65" s="12" customFormat="1">
      <c r="B188" s="146"/>
      <c r="D188" s="147" t="s">
        <v>191</v>
      </c>
      <c r="F188" s="149" t="s">
        <v>1059</v>
      </c>
      <c r="H188" s="150">
        <v>26.95</v>
      </c>
      <c r="I188" s="151"/>
      <c r="L188" s="146"/>
      <c r="M188" s="152"/>
      <c r="T188" s="153"/>
      <c r="AT188" s="148" t="s">
        <v>191</v>
      </c>
      <c r="AU188" s="148" t="s">
        <v>82</v>
      </c>
      <c r="AV188" s="12" t="s">
        <v>82</v>
      </c>
      <c r="AW188" s="12" t="s">
        <v>3</v>
      </c>
      <c r="AX188" s="12" t="s">
        <v>80</v>
      </c>
      <c r="AY188" s="148" t="s">
        <v>181</v>
      </c>
    </row>
    <row r="189" spans="2:65" s="1" customFormat="1" ht="24.2" customHeight="1">
      <c r="B189" s="132"/>
      <c r="C189" s="133" t="s">
        <v>7</v>
      </c>
      <c r="D189" s="133" t="s">
        <v>184</v>
      </c>
      <c r="E189" s="134" t="s">
        <v>279</v>
      </c>
      <c r="F189" s="135" t="s">
        <v>280</v>
      </c>
      <c r="G189" s="136" t="s">
        <v>187</v>
      </c>
      <c r="H189" s="137">
        <v>24.5</v>
      </c>
      <c r="I189" s="138"/>
      <c r="J189" s="139">
        <f>ROUND(I189*H189,2)</f>
        <v>0</v>
      </c>
      <c r="K189" s="135" t="s">
        <v>188</v>
      </c>
      <c r="L189" s="32"/>
      <c r="M189" s="140" t="s">
        <v>1</v>
      </c>
      <c r="N189" s="141" t="s">
        <v>37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127</v>
      </c>
      <c r="AT189" s="144" t="s">
        <v>184</v>
      </c>
      <c r="AU189" s="144" t="s">
        <v>82</v>
      </c>
      <c r="AY189" s="17" t="s">
        <v>181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80</v>
      </c>
      <c r="BK189" s="145">
        <f>ROUND(I189*H189,2)</f>
        <v>0</v>
      </c>
      <c r="BL189" s="17" t="s">
        <v>127</v>
      </c>
      <c r="BM189" s="144" t="s">
        <v>1115</v>
      </c>
    </row>
    <row r="190" spans="2:65" s="1" customFormat="1" ht="24.2" customHeight="1">
      <c r="B190" s="132"/>
      <c r="C190" s="170" t="s">
        <v>284</v>
      </c>
      <c r="D190" s="170" t="s">
        <v>272</v>
      </c>
      <c r="E190" s="171" t="s">
        <v>273</v>
      </c>
      <c r="F190" s="172" t="s">
        <v>274</v>
      </c>
      <c r="G190" s="173" t="s">
        <v>187</v>
      </c>
      <c r="H190" s="174">
        <v>26.95</v>
      </c>
      <c r="I190" s="175"/>
      <c r="J190" s="176">
        <f>ROUND(I190*H190,2)</f>
        <v>0</v>
      </c>
      <c r="K190" s="172" t="s">
        <v>188</v>
      </c>
      <c r="L190" s="177"/>
      <c r="M190" s="178" t="s">
        <v>1</v>
      </c>
      <c r="N190" s="179" t="s">
        <v>37</v>
      </c>
      <c r="P190" s="142">
        <f>O190*H190</f>
        <v>0</v>
      </c>
      <c r="Q190" s="142">
        <v>4.1999999999999997E-3</v>
      </c>
      <c r="R190" s="142">
        <f>Q190*H190</f>
        <v>0.11318999999999999</v>
      </c>
      <c r="S190" s="142">
        <v>0</v>
      </c>
      <c r="T190" s="143">
        <f>S190*H190</f>
        <v>0</v>
      </c>
      <c r="AR190" s="144" t="s">
        <v>275</v>
      </c>
      <c r="AT190" s="144" t="s">
        <v>272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1116</v>
      </c>
    </row>
    <row r="191" spans="2:65" s="12" customFormat="1">
      <c r="B191" s="146"/>
      <c r="D191" s="147" t="s">
        <v>191</v>
      </c>
      <c r="F191" s="149" t="s">
        <v>1059</v>
      </c>
      <c r="H191" s="150">
        <v>26.95</v>
      </c>
      <c r="I191" s="151"/>
      <c r="L191" s="146"/>
      <c r="M191" s="152"/>
      <c r="T191" s="153"/>
      <c r="AT191" s="148" t="s">
        <v>191</v>
      </c>
      <c r="AU191" s="148" t="s">
        <v>82</v>
      </c>
      <c r="AV191" s="12" t="s">
        <v>82</v>
      </c>
      <c r="AW191" s="12" t="s">
        <v>3</v>
      </c>
      <c r="AX191" s="12" t="s">
        <v>80</v>
      </c>
      <c r="AY191" s="148" t="s">
        <v>181</v>
      </c>
    </row>
    <row r="192" spans="2:65" s="1" customFormat="1" ht="24.2" customHeight="1">
      <c r="B192" s="132"/>
      <c r="C192" s="133" t="s">
        <v>288</v>
      </c>
      <c r="D192" s="133" t="s">
        <v>184</v>
      </c>
      <c r="E192" s="134" t="s">
        <v>285</v>
      </c>
      <c r="F192" s="135" t="s">
        <v>286</v>
      </c>
      <c r="G192" s="136" t="s">
        <v>236</v>
      </c>
      <c r="H192" s="137">
        <v>0.23400000000000001</v>
      </c>
      <c r="I192" s="138"/>
      <c r="J192" s="139">
        <f>ROUND(I192*H192,2)</f>
        <v>0</v>
      </c>
      <c r="K192" s="135" t="s">
        <v>188</v>
      </c>
      <c r="L192" s="32"/>
      <c r="M192" s="140" t="s">
        <v>1</v>
      </c>
      <c r="N192" s="141" t="s">
        <v>37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127</v>
      </c>
      <c r="AT192" s="144" t="s">
        <v>184</v>
      </c>
      <c r="AU192" s="144" t="s">
        <v>82</v>
      </c>
      <c r="AY192" s="17" t="s">
        <v>181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80</v>
      </c>
      <c r="BK192" s="145">
        <f>ROUND(I192*H192,2)</f>
        <v>0</v>
      </c>
      <c r="BL192" s="17" t="s">
        <v>127</v>
      </c>
      <c r="BM192" s="144" t="s">
        <v>1117</v>
      </c>
    </row>
    <row r="193" spans="2:65" s="1" customFormat="1" ht="24.2" customHeight="1">
      <c r="B193" s="132"/>
      <c r="C193" s="133" t="s">
        <v>294</v>
      </c>
      <c r="D193" s="133" t="s">
        <v>184</v>
      </c>
      <c r="E193" s="134" t="s">
        <v>289</v>
      </c>
      <c r="F193" s="135" t="s">
        <v>290</v>
      </c>
      <c r="G193" s="136" t="s">
        <v>236</v>
      </c>
      <c r="H193" s="137">
        <v>0.23400000000000001</v>
      </c>
      <c r="I193" s="138"/>
      <c r="J193" s="139">
        <f>ROUND(I193*H193,2)</f>
        <v>0</v>
      </c>
      <c r="K193" s="135" t="s">
        <v>188</v>
      </c>
      <c r="L193" s="32"/>
      <c r="M193" s="140" t="s">
        <v>1</v>
      </c>
      <c r="N193" s="141" t="s">
        <v>37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127</v>
      </c>
      <c r="AT193" s="144" t="s">
        <v>184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1118</v>
      </c>
    </row>
    <row r="194" spans="2:65" s="11" customFormat="1" ht="22.9" customHeight="1">
      <c r="B194" s="120"/>
      <c r="D194" s="121" t="s">
        <v>71</v>
      </c>
      <c r="E194" s="130" t="s">
        <v>292</v>
      </c>
      <c r="F194" s="130" t="s">
        <v>293</v>
      </c>
      <c r="I194" s="123"/>
      <c r="J194" s="131">
        <f>BK194</f>
        <v>0</v>
      </c>
      <c r="L194" s="120"/>
      <c r="M194" s="125"/>
      <c r="P194" s="126">
        <f>SUM(P195:P196)</f>
        <v>0</v>
      </c>
      <c r="R194" s="126">
        <f>SUM(R195:R196)</f>
        <v>1.8169999999999999E-2</v>
      </c>
      <c r="T194" s="127">
        <f>SUM(T195:T196)</f>
        <v>0</v>
      </c>
      <c r="AR194" s="121" t="s">
        <v>82</v>
      </c>
      <c r="AT194" s="128" t="s">
        <v>71</v>
      </c>
      <c r="AU194" s="128" t="s">
        <v>80</v>
      </c>
      <c r="AY194" s="121" t="s">
        <v>181</v>
      </c>
      <c r="BK194" s="129">
        <f>SUM(BK195:BK196)</f>
        <v>0</v>
      </c>
    </row>
    <row r="195" spans="2:65" s="1" customFormat="1" ht="24.2" customHeight="1">
      <c r="B195" s="132"/>
      <c r="C195" s="133" t="s">
        <v>302</v>
      </c>
      <c r="D195" s="133" t="s">
        <v>184</v>
      </c>
      <c r="E195" s="134" t="s">
        <v>295</v>
      </c>
      <c r="F195" s="135" t="s">
        <v>296</v>
      </c>
      <c r="G195" s="136" t="s">
        <v>297</v>
      </c>
      <c r="H195" s="137">
        <v>1</v>
      </c>
      <c r="I195" s="138"/>
      <c r="J195" s="139">
        <f>ROUND(I195*H195,2)</f>
        <v>0</v>
      </c>
      <c r="K195" s="135" t="s">
        <v>1</v>
      </c>
      <c r="L195" s="32"/>
      <c r="M195" s="140" t="s">
        <v>1</v>
      </c>
      <c r="N195" s="141" t="s">
        <v>37</v>
      </c>
      <c r="P195" s="142">
        <f>O195*H195</f>
        <v>0</v>
      </c>
      <c r="Q195" s="142">
        <v>1.8169999999999999E-2</v>
      </c>
      <c r="R195" s="142">
        <f>Q195*H195</f>
        <v>1.8169999999999999E-2</v>
      </c>
      <c r="S195" s="142">
        <v>0</v>
      </c>
      <c r="T195" s="143">
        <f>S195*H195</f>
        <v>0</v>
      </c>
      <c r="AR195" s="144" t="s">
        <v>127</v>
      </c>
      <c r="AT195" s="144" t="s">
        <v>184</v>
      </c>
      <c r="AU195" s="144" t="s">
        <v>82</v>
      </c>
      <c r="AY195" s="17" t="s">
        <v>181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80</v>
      </c>
      <c r="BK195" s="145">
        <f>ROUND(I195*H195,2)</f>
        <v>0</v>
      </c>
      <c r="BL195" s="17" t="s">
        <v>127</v>
      </c>
      <c r="BM195" s="144" t="s">
        <v>1119</v>
      </c>
    </row>
    <row r="196" spans="2:65" s="1" customFormat="1" ht="19.5">
      <c r="B196" s="32"/>
      <c r="D196" s="147" t="s">
        <v>204</v>
      </c>
      <c r="F196" s="161" t="s">
        <v>1120</v>
      </c>
      <c r="I196" s="162"/>
      <c r="L196" s="32"/>
      <c r="M196" s="163"/>
      <c r="T196" s="56"/>
      <c r="AT196" s="17" t="s">
        <v>204</v>
      </c>
      <c r="AU196" s="17" t="s">
        <v>82</v>
      </c>
    </row>
    <row r="197" spans="2:65" s="11" customFormat="1" ht="22.9" customHeight="1">
      <c r="B197" s="120"/>
      <c r="D197" s="121" t="s">
        <v>71</v>
      </c>
      <c r="E197" s="130" t="s">
        <v>300</v>
      </c>
      <c r="F197" s="130" t="s">
        <v>301</v>
      </c>
      <c r="I197" s="123"/>
      <c r="J197" s="131">
        <f>BK197</f>
        <v>0</v>
      </c>
      <c r="L197" s="120"/>
      <c r="M197" s="125"/>
      <c r="P197" s="126">
        <f>SUM(P198:P200)</f>
        <v>0</v>
      </c>
      <c r="R197" s="126">
        <f>SUM(R198:R200)</f>
        <v>0</v>
      </c>
      <c r="T197" s="127">
        <f>SUM(T198:T200)</f>
        <v>0</v>
      </c>
      <c r="AR197" s="121" t="s">
        <v>82</v>
      </c>
      <c r="AT197" s="128" t="s">
        <v>71</v>
      </c>
      <c r="AU197" s="128" t="s">
        <v>80</v>
      </c>
      <c r="AY197" s="121" t="s">
        <v>181</v>
      </c>
      <c r="BK197" s="129">
        <f>SUM(BK198:BK200)</f>
        <v>0</v>
      </c>
    </row>
    <row r="198" spans="2:65" s="1" customFormat="1" ht="24.2" customHeight="1">
      <c r="B198" s="132"/>
      <c r="C198" s="133" t="s">
        <v>308</v>
      </c>
      <c r="D198" s="133" t="s">
        <v>184</v>
      </c>
      <c r="E198" s="134" t="s">
        <v>303</v>
      </c>
      <c r="F198" s="135" t="s">
        <v>304</v>
      </c>
      <c r="G198" s="136" t="s">
        <v>297</v>
      </c>
      <c r="H198" s="137">
        <v>1</v>
      </c>
      <c r="I198" s="138"/>
      <c r="J198" s="139">
        <f>ROUND(I198*H198,2)</f>
        <v>0</v>
      </c>
      <c r="K198" s="135" t="s">
        <v>1</v>
      </c>
      <c r="L198" s="32"/>
      <c r="M198" s="140" t="s">
        <v>1</v>
      </c>
      <c r="N198" s="141" t="s">
        <v>37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127</v>
      </c>
      <c r="AT198" s="144" t="s">
        <v>184</v>
      </c>
      <c r="AU198" s="144" t="s">
        <v>82</v>
      </c>
      <c r="AY198" s="17" t="s">
        <v>181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80</v>
      </c>
      <c r="BK198" s="145">
        <f>ROUND(I198*H198,2)</f>
        <v>0</v>
      </c>
      <c r="BL198" s="17" t="s">
        <v>127</v>
      </c>
      <c r="BM198" s="144" t="s">
        <v>1121</v>
      </c>
    </row>
    <row r="199" spans="2:65" s="1" customFormat="1" ht="19.5">
      <c r="B199" s="32"/>
      <c r="D199" s="147" t="s">
        <v>204</v>
      </c>
      <c r="F199" s="161" t="s">
        <v>1120</v>
      </c>
      <c r="I199" s="162"/>
      <c r="L199" s="32"/>
      <c r="M199" s="163"/>
      <c r="T199" s="56"/>
      <c r="AT199" s="17" t="s">
        <v>204</v>
      </c>
      <c r="AU199" s="17" t="s">
        <v>82</v>
      </c>
    </row>
    <row r="200" spans="2:65" s="12" customFormat="1">
      <c r="B200" s="146"/>
      <c r="D200" s="147" t="s">
        <v>191</v>
      </c>
      <c r="E200" s="148" t="s">
        <v>1</v>
      </c>
      <c r="F200" s="149" t="s">
        <v>80</v>
      </c>
      <c r="H200" s="150">
        <v>1</v>
      </c>
      <c r="I200" s="151"/>
      <c r="L200" s="146"/>
      <c r="M200" s="152"/>
      <c r="T200" s="153"/>
      <c r="AT200" s="148" t="s">
        <v>191</v>
      </c>
      <c r="AU200" s="148" t="s">
        <v>82</v>
      </c>
      <c r="AV200" s="12" t="s">
        <v>82</v>
      </c>
      <c r="AW200" s="12" t="s">
        <v>29</v>
      </c>
      <c r="AX200" s="12" t="s">
        <v>80</v>
      </c>
      <c r="AY200" s="148" t="s">
        <v>181</v>
      </c>
    </row>
    <row r="201" spans="2:65" s="11" customFormat="1" ht="22.9" customHeight="1">
      <c r="B201" s="120"/>
      <c r="D201" s="121" t="s">
        <v>71</v>
      </c>
      <c r="E201" s="130" t="s">
        <v>306</v>
      </c>
      <c r="F201" s="130" t="s">
        <v>307</v>
      </c>
      <c r="I201" s="123"/>
      <c r="J201" s="131">
        <f>BK201</f>
        <v>0</v>
      </c>
      <c r="L201" s="120"/>
      <c r="M201" s="125"/>
      <c r="P201" s="126">
        <f>SUM(P202:P204)</f>
        <v>0</v>
      </c>
      <c r="R201" s="126">
        <f>SUM(R202:R204)</f>
        <v>0</v>
      </c>
      <c r="T201" s="127">
        <f>SUM(T202:T204)</f>
        <v>0</v>
      </c>
      <c r="AR201" s="121" t="s">
        <v>82</v>
      </c>
      <c r="AT201" s="128" t="s">
        <v>71</v>
      </c>
      <c r="AU201" s="128" t="s">
        <v>80</v>
      </c>
      <c r="AY201" s="121" t="s">
        <v>181</v>
      </c>
      <c r="BK201" s="129">
        <f>SUM(BK202:BK204)</f>
        <v>0</v>
      </c>
    </row>
    <row r="202" spans="2:65" s="1" customFormat="1" ht="24.2" customHeight="1">
      <c r="B202" s="132"/>
      <c r="C202" s="133" t="s">
        <v>314</v>
      </c>
      <c r="D202" s="133" t="s">
        <v>184</v>
      </c>
      <c r="E202" s="134" t="s">
        <v>309</v>
      </c>
      <c r="F202" s="135" t="s">
        <v>310</v>
      </c>
      <c r="G202" s="136" t="s">
        <v>297</v>
      </c>
      <c r="H202" s="137">
        <v>1</v>
      </c>
      <c r="I202" s="138"/>
      <c r="J202" s="139">
        <f>ROUND(I202*H202,2)</f>
        <v>0</v>
      </c>
      <c r="K202" s="135" t="s">
        <v>1</v>
      </c>
      <c r="L202" s="32"/>
      <c r="M202" s="140" t="s">
        <v>1</v>
      </c>
      <c r="N202" s="141" t="s">
        <v>37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127</v>
      </c>
      <c r="AT202" s="144" t="s">
        <v>184</v>
      </c>
      <c r="AU202" s="144" t="s">
        <v>82</v>
      </c>
      <c r="AY202" s="17" t="s">
        <v>181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80</v>
      </c>
      <c r="BK202" s="145">
        <f>ROUND(I202*H202,2)</f>
        <v>0</v>
      </c>
      <c r="BL202" s="17" t="s">
        <v>127</v>
      </c>
      <c r="BM202" s="144" t="s">
        <v>1122</v>
      </c>
    </row>
    <row r="203" spans="2:65" s="1" customFormat="1" ht="29.25">
      <c r="B203" s="32"/>
      <c r="D203" s="147" t="s">
        <v>204</v>
      </c>
      <c r="F203" s="161" t="s">
        <v>1123</v>
      </c>
      <c r="I203" s="162"/>
      <c r="L203" s="32"/>
      <c r="M203" s="163"/>
      <c r="T203" s="56"/>
      <c r="AT203" s="17" t="s">
        <v>204</v>
      </c>
      <c r="AU203" s="17" t="s">
        <v>82</v>
      </c>
    </row>
    <row r="204" spans="2:65" s="12" customFormat="1">
      <c r="B204" s="146"/>
      <c r="D204" s="147" t="s">
        <v>191</v>
      </c>
      <c r="E204" s="148" t="s">
        <v>1</v>
      </c>
      <c r="F204" s="149" t="s">
        <v>80</v>
      </c>
      <c r="H204" s="150">
        <v>1</v>
      </c>
      <c r="I204" s="151"/>
      <c r="L204" s="146"/>
      <c r="M204" s="152"/>
      <c r="T204" s="153"/>
      <c r="AT204" s="148" t="s">
        <v>191</v>
      </c>
      <c r="AU204" s="148" t="s">
        <v>82</v>
      </c>
      <c r="AV204" s="12" t="s">
        <v>82</v>
      </c>
      <c r="AW204" s="12" t="s">
        <v>29</v>
      </c>
      <c r="AX204" s="12" t="s">
        <v>80</v>
      </c>
      <c r="AY204" s="148" t="s">
        <v>181</v>
      </c>
    </row>
    <row r="205" spans="2:65" s="11" customFormat="1" ht="22.9" customHeight="1">
      <c r="B205" s="120"/>
      <c r="D205" s="121" t="s">
        <v>71</v>
      </c>
      <c r="E205" s="130" t="s">
        <v>312</v>
      </c>
      <c r="F205" s="130" t="s">
        <v>313</v>
      </c>
      <c r="I205" s="123"/>
      <c r="J205" s="131">
        <f>BK205</f>
        <v>0</v>
      </c>
      <c r="L205" s="120"/>
      <c r="M205" s="125"/>
      <c r="P205" s="126">
        <f>SUM(P206:P207)</f>
        <v>0</v>
      </c>
      <c r="R205" s="126">
        <f>SUM(R206:R207)</f>
        <v>3.6339999999999997E-2</v>
      </c>
      <c r="T205" s="127">
        <f>SUM(T206:T207)</f>
        <v>0</v>
      </c>
      <c r="AR205" s="121" t="s">
        <v>82</v>
      </c>
      <c r="AT205" s="128" t="s">
        <v>71</v>
      </c>
      <c r="AU205" s="128" t="s">
        <v>80</v>
      </c>
      <c r="AY205" s="121" t="s">
        <v>181</v>
      </c>
      <c r="BK205" s="129">
        <f>SUM(BK206:BK207)</f>
        <v>0</v>
      </c>
    </row>
    <row r="206" spans="2:65" s="1" customFormat="1" ht="24.2" customHeight="1">
      <c r="B206" s="132"/>
      <c r="C206" s="133" t="s">
        <v>318</v>
      </c>
      <c r="D206" s="133" t="s">
        <v>184</v>
      </c>
      <c r="E206" s="134" t="s">
        <v>315</v>
      </c>
      <c r="F206" s="135" t="s">
        <v>316</v>
      </c>
      <c r="G206" s="136" t="s">
        <v>356</v>
      </c>
      <c r="H206" s="137">
        <v>1</v>
      </c>
      <c r="I206" s="138"/>
      <c r="J206" s="139">
        <f>ROUND(I206*H206,2)</f>
        <v>0</v>
      </c>
      <c r="K206" s="135" t="s">
        <v>1</v>
      </c>
      <c r="L206" s="32"/>
      <c r="M206" s="140" t="s">
        <v>1</v>
      </c>
      <c r="N206" s="141" t="s">
        <v>37</v>
      </c>
      <c r="P206" s="142">
        <f>O206*H206</f>
        <v>0</v>
      </c>
      <c r="Q206" s="142">
        <v>1.8169999999999999E-2</v>
      </c>
      <c r="R206" s="142">
        <f>Q206*H206</f>
        <v>1.8169999999999999E-2</v>
      </c>
      <c r="S206" s="142">
        <v>0</v>
      </c>
      <c r="T206" s="143">
        <f>S206*H206</f>
        <v>0</v>
      </c>
      <c r="AR206" s="144" t="s">
        <v>127</v>
      </c>
      <c r="AT206" s="144" t="s">
        <v>184</v>
      </c>
      <c r="AU206" s="144" t="s">
        <v>82</v>
      </c>
      <c r="AY206" s="17" t="s">
        <v>181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80</v>
      </c>
      <c r="BK206" s="145">
        <f>ROUND(I206*H206,2)</f>
        <v>0</v>
      </c>
      <c r="BL206" s="17" t="s">
        <v>127</v>
      </c>
      <c r="BM206" s="144" t="s">
        <v>669</v>
      </c>
    </row>
    <row r="207" spans="2:65" s="1" customFormat="1" ht="16.5" customHeight="1">
      <c r="B207" s="132"/>
      <c r="C207" s="133" t="s">
        <v>324</v>
      </c>
      <c r="D207" s="133" t="s">
        <v>184</v>
      </c>
      <c r="E207" s="134" t="s">
        <v>319</v>
      </c>
      <c r="F207" s="135" t="s">
        <v>320</v>
      </c>
      <c r="G207" s="136" t="s">
        <v>356</v>
      </c>
      <c r="H207" s="137">
        <v>1</v>
      </c>
      <c r="I207" s="138"/>
      <c r="J207" s="139">
        <f>ROUND(I207*H207,2)</f>
        <v>0</v>
      </c>
      <c r="K207" s="135" t="s">
        <v>1</v>
      </c>
      <c r="L207" s="32"/>
      <c r="M207" s="140" t="s">
        <v>1</v>
      </c>
      <c r="N207" s="141" t="s">
        <v>37</v>
      </c>
      <c r="P207" s="142">
        <f>O207*H207</f>
        <v>0</v>
      </c>
      <c r="Q207" s="142">
        <v>1.8169999999999999E-2</v>
      </c>
      <c r="R207" s="142">
        <f>Q207*H207</f>
        <v>1.8169999999999999E-2</v>
      </c>
      <c r="S207" s="142">
        <v>0</v>
      </c>
      <c r="T207" s="143">
        <f>S207*H207</f>
        <v>0</v>
      </c>
      <c r="AR207" s="144" t="s">
        <v>127</v>
      </c>
      <c r="AT207" s="144" t="s">
        <v>184</v>
      </c>
      <c r="AU207" s="144" t="s">
        <v>82</v>
      </c>
      <c r="AY207" s="17" t="s">
        <v>181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80</v>
      </c>
      <c r="BK207" s="145">
        <f>ROUND(I207*H207,2)</f>
        <v>0</v>
      </c>
      <c r="BL207" s="17" t="s">
        <v>127</v>
      </c>
      <c r="BM207" s="144" t="s">
        <v>670</v>
      </c>
    </row>
    <row r="208" spans="2:65" s="11" customFormat="1" ht="22.9" customHeight="1">
      <c r="B208" s="120"/>
      <c r="D208" s="121" t="s">
        <v>71</v>
      </c>
      <c r="E208" s="130" t="s">
        <v>322</v>
      </c>
      <c r="F208" s="130" t="s">
        <v>323</v>
      </c>
      <c r="I208" s="123"/>
      <c r="J208" s="131">
        <f>BK208</f>
        <v>0</v>
      </c>
      <c r="L208" s="120"/>
      <c r="M208" s="125"/>
      <c r="P208" s="126">
        <f>P209</f>
        <v>0</v>
      </c>
      <c r="R208" s="126">
        <f>R209</f>
        <v>1.8169999999999999E-2</v>
      </c>
      <c r="T208" s="127">
        <f>T209</f>
        <v>0</v>
      </c>
      <c r="AR208" s="121" t="s">
        <v>82</v>
      </c>
      <c r="AT208" s="128" t="s">
        <v>71</v>
      </c>
      <c r="AU208" s="128" t="s">
        <v>80</v>
      </c>
      <c r="AY208" s="121" t="s">
        <v>181</v>
      </c>
      <c r="BK208" s="129">
        <f>BK209</f>
        <v>0</v>
      </c>
    </row>
    <row r="209" spans="2:65" s="1" customFormat="1" ht="37.9" customHeight="1">
      <c r="B209" s="132"/>
      <c r="C209" s="133" t="s">
        <v>330</v>
      </c>
      <c r="D209" s="133" t="s">
        <v>184</v>
      </c>
      <c r="E209" s="134" t="s">
        <v>325</v>
      </c>
      <c r="F209" s="135" t="s">
        <v>326</v>
      </c>
      <c r="G209" s="136" t="s">
        <v>297</v>
      </c>
      <c r="H209" s="137">
        <v>1</v>
      </c>
      <c r="I209" s="138"/>
      <c r="J209" s="139">
        <f>ROUND(I209*H209,2)</f>
        <v>0</v>
      </c>
      <c r="K209" s="135" t="s">
        <v>1</v>
      </c>
      <c r="L209" s="32"/>
      <c r="M209" s="140" t="s">
        <v>1</v>
      </c>
      <c r="N209" s="141" t="s">
        <v>37</v>
      </c>
      <c r="P209" s="142">
        <f>O209*H209</f>
        <v>0</v>
      </c>
      <c r="Q209" s="142">
        <v>1.8169999999999999E-2</v>
      </c>
      <c r="R209" s="142">
        <f>Q209*H209</f>
        <v>1.8169999999999999E-2</v>
      </c>
      <c r="S209" s="142">
        <v>0</v>
      </c>
      <c r="T209" s="143">
        <f>S209*H209</f>
        <v>0</v>
      </c>
      <c r="AR209" s="144" t="s">
        <v>127</v>
      </c>
      <c r="AT209" s="144" t="s">
        <v>184</v>
      </c>
      <c r="AU209" s="144" t="s">
        <v>82</v>
      </c>
      <c r="AY209" s="17" t="s">
        <v>181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80</v>
      </c>
      <c r="BK209" s="145">
        <f>ROUND(I209*H209,2)</f>
        <v>0</v>
      </c>
      <c r="BL209" s="17" t="s">
        <v>127</v>
      </c>
      <c r="BM209" s="144" t="s">
        <v>671</v>
      </c>
    </row>
    <row r="210" spans="2:65" s="11" customFormat="1" ht="22.9" customHeight="1">
      <c r="B210" s="120"/>
      <c r="D210" s="121" t="s">
        <v>71</v>
      </c>
      <c r="E210" s="130" t="s">
        <v>328</v>
      </c>
      <c r="F210" s="130" t="s">
        <v>329</v>
      </c>
      <c r="I210" s="123"/>
      <c r="J210" s="131">
        <f>BK210</f>
        <v>0</v>
      </c>
      <c r="L210" s="120"/>
      <c r="M210" s="125"/>
      <c r="P210" s="126">
        <f>SUM(P211:P213)</f>
        <v>0</v>
      </c>
      <c r="R210" s="126">
        <f>SUM(R211:R213)</f>
        <v>0.182895</v>
      </c>
      <c r="T210" s="127">
        <f>SUM(T211:T213)</f>
        <v>0</v>
      </c>
      <c r="AR210" s="121" t="s">
        <v>82</v>
      </c>
      <c r="AT210" s="128" t="s">
        <v>71</v>
      </c>
      <c r="AU210" s="128" t="s">
        <v>80</v>
      </c>
      <c r="AY210" s="121" t="s">
        <v>181</v>
      </c>
      <c r="BK210" s="129">
        <f>SUM(BK211:BK213)</f>
        <v>0</v>
      </c>
    </row>
    <row r="211" spans="2:65" s="1" customFormat="1" ht="24.2" customHeight="1">
      <c r="B211" s="132"/>
      <c r="C211" s="133" t="s">
        <v>334</v>
      </c>
      <c r="D211" s="133" t="s">
        <v>184</v>
      </c>
      <c r="E211" s="134" t="s">
        <v>331</v>
      </c>
      <c r="F211" s="135" t="s">
        <v>332</v>
      </c>
      <c r="G211" s="136" t="s">
        <v>187</v>
      </c>
      <c r="H211" s="137">
        <v>24.5</v>
      </c>
      <c r="I211" s="138"/>
      <c r="J211" s="139">
        <f>ROUND(I211*H211,2)</f>
        <v>0</v>
      </c>
      <c r="K211" s="135" t="s">
        <v>1</v>
      </c>
      <c r="L211" s="32"/>
      <c r="M211" s="140" t="s">
        <v>1</v>
      </c>
      <c r="N211" s="141" t="s">
        <v>37</v>
      </c>
      <c r="P211" s="142">
        <f>O211*H211</f>
        <v>0</v>
      </c>
      <c r="Q211" s="142">
        <v>2.6700000000000001E-3</v>
      </c>
      <c r="R211" s="142">
        <f>Q211*H211</f>
        <v>6.5415000000000001E-2</v>
      </c>
      <c r="S211" s="142">
        <v>0</v>
      </c>
      <c r="T211" s="143">
        <f>S211*H211</f>
        <v>0</v>
      </c>
      <c r="AR211" s="144" t="s">
        <v>127</v>
      </c>
      <c r="AT211" s="144" t="s">
        <v>184</v>
      </c>
      <c r="AU211" s="144" t="s">
        <v>82</v>
      </c>
      <c r="AY211" s="17" t="s">
        <v>181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7" t="s">
        <v>80</v>
      </c>
      <c r="BK211" s="145">
        <f>ROUND(I211*H211,2)</f>
        <v>0</v>
      </c>
      <c r="BL211" s="17" t="s">
        <v>127</v>
      </c>
      <c r="BM211" s="144" t="s">
        <v>1124</v>
      </c>
    </row>
    <row r="212" spans="2:65" s="1" customFormat="1" ht="24.2" customHeight="1">
      <c r="B212" s="132"/>
      <c r="C212" s="133" t="s">
        <v>275</v>
      </c>
      <c r="D212" s="133" t="s">
        <v>184</v>
      </c>
      <c r="E212" s="134" t="s">
        <v>335</v>
      </c>
      <c r="F212" s="135" t="s">
        <v>336</v>
      </c>
      <c r="G212" s="136" t="s">
        <v>187</v>
      </c>
      <c r="H212" s="137">
        <v>24.5</v>
      </c>
      <c r="I212" s="138"/>
      <c r="J212" s="139">
        <f>ROUND(I212*H212,2)</f>
        <v>0</v>
      </c>
      <c r="K212" s="135" t="s">
        <v>1</v>
      </c>
      <c r="L212" s="32"/>
      <c r="M212" s="140" t="s">
        <v>1</v>
      </c>
      <c r="N212" s="141" t="s">
        <v>37</v>
      </c>
      <c r="P212" s="142">
        <f>O212*H212</f>
        <v>0</v>
      </c>
      <c r="Q212" s="142">
        <v>2.6700000000000001E-3</v>
      </c>
      <c r="R212" s="142">
        <f>Q212*H212</f>
        <v>6.5415000000000001E-2</v>
      </c>
      <c r="S212" s="142">
        <v>0</v>
      </c>
      <c r="T212" s="143">
        <f>S212*H212</f>
        <v>0</v>
      </c>
      <c r="AR212" s="144" t="s">
        <v>127</v>
      </c>
      <c r="AT212" s="144" t="s">
        <v>184</v>
      </c>
      <c r="AU212" s="144" t="s">
        <v>82</v>
      </c>
      <c r="AY212" s="17" t="s">
        <v>181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80</v>
      </c>
      <c r="BK212" s="145">
        <f>ROUND(I212*H212,2)</f>
        <v>0</v>
      </c>
      <c r="BL212" s="17" t="s">
        <v>127</v>
      </c>
      <c r="BM212" s="144" t="s">
        <v>1125</v>
      </c>
    </row>
    <row r="213" spans="2:65" s="1" customFormat="1" ht="24.2" customHeight="1">
      <c r="B213" s="132"/>
      <c r="C213" s="133" t="s">
        <v>343</v>
      </c>
      <c r="D213" s="133" t="s">
        <v>184</v>
      </c>
      <c r="E213" s="134" t="s">
        <v>338</v>
      </c>
      <c r="F213" s="135" t="s">
        <v>339</v>
      </c>
      <c r="G213" s="136" t="s">
        <v>187</v>
      </c>
      <c r="H213" s="137">
        <v>19.5</v>
      </c>
      <c r="I213" s="138"/>
      <c r="J213" s="139">
        <f>ROUND(I213*H213,2)</f>
        <v>0</v>
      </c>
      <c r="K213" s="135" t="s">
        <v>1</v>
      </c>
      <c r="L213" s="32"/>
      <c r="M213" s="140" t="s">
        <v>1</v>
      </c>
      <c r="N213" s="141" t="s">
        <v>37</v>
      </c>
      <c r="P213" s="142">
        <f>O213*H213</f>
        <v>0</v>
      </c>
      <c r="Q213" s="142">
        <v>2.6700000000000001E-3</v>
      </c>
      <c r="R213" s="142">
        <f>Q213*H213</f>
        <v>5.2065E-2</v>
      </c>
      <c r="S213" s="142">
        <v>0</v>
      </c>
      <c r="T213" s="143">
        <f>S213*H213</f>
        <v>0</v>
      </c>
      <c r="AR213" s="144" t="s">
        <v>127</v>
      </c>
      <c r="AT213" s="144" t="s">
        <v>184</v>
      </c>
      <c r="AU213" s="144" t="s">
        <v>82</v>
      </c>
      <c r="AY213" s="17" t="s">
        <v>181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127</v>
      </c>
      <c r="BM213" s="144" t="s">
        <v>1126</v>
      </c>
    </row>
    <row r="214" spans="2:65" s="11" customFormat="1" ht="22.9" customHeight="1">
      <c r="B214" s="120"/>
      <c r="D214" s="121" t="s">
        <v>71</v>
      </c>
      <c r="E214" s="130" t="s">
        <v>341</v>
      </c>
      <c r="F214" s="130" t="s">
        <v>342</v>
      </c>
      <c r="I214" s="123"/>
      <c r="J214" s="131">
        <f>BK214</f>
        <v>0</v>
      </c>
      <c r="L214" s="120"/>
      <c r="M214" s="125"/>
      <c r="P214" s="126">
        <f>SUM(P215:P231)</f>
        <v>0</v>
      </c>
      <c r="R214" s="126">
        <f>SUM(R215:R231)</f>
        <v>1.0705969999999998</v>
      </c>
      <c r="T214" s="127">
        <f>SUM(T215:T231)</f>
        <v>0.28189999999999998</v>
      </c>
      <c r="AR214" s="121" t="s">
        <v>82</v>
      </c>
      <c r="AT214" s="128" t="s">
        <v>71</v>
      </c>
      <c r="AU214" s="128" t="s">
        <v>80</v>
      </c>
      <c r="AY214" s="121" t="s">
        <v>181</v>
      </c>
      <c r="BK214" s="129">
        <f>SUM(BK215:BK231)</f>
        <v>0</v>
      </c>
    </row>
    <row r="215" spans="2:65" s="1" customFormat="1" ht="33" customHeight="1">
      <c r="B215" s="132"/>
      <c r="C215" s="133" t="s">
        <v>348</v>
      </c>
      <c r="D215" s="133" t="s">
        <v>184</v>
      </c>
      <c r="E215" s="134" t="s">
        <v>344</v>
      </c>
      <c r="F215" s="135" t="s">
        <v>345</v>
      </c>
      <c r="G215" s="136" t="s">
        <v>187</v>
      </c>
      <c r="H215" s="137">
        <v>9.9</v>
      </c>
      <c r="I215" s="138"/>
      <c r="J215" s="139">
        <f>ROUND(I215*H215,2)</f>
        <v>0</v>
      </c>
      <c r="K215" s="135" t="s">
        <v>188</v>
      </c>
      <c r="L215" s="32"/>
      <c r="M215" s="140" t="s">
        <v>1</v>
      </c>
      <c r="N215" s="141" t="s">
        <v>37</v>
      </c>
      <c r="P215" s="142">
        <f>O215*H215</f>
        <v>0</v>
      </c>
      <c r="Q215" s="142">
        <v>3.0859999999999999E-2</v>
      </c>
      <c r="R215" s="142">
        <f>Q215*H215</f>
        <v>0.30551400000000001</v>
      </c>
      <c r="S215" s="142">
        <v>0</v>
      </c>
      <c r="T215" s="143">
        <f>S215*H215</f>
        <v>0</v>
      </c>
      <c r="AR215" s="144" t="s">
        <v>127</v>
      </c>
      <c r="AT215" s="144" t="s">
        <v>184</v>
      </c>
      <c r="AU215" s="144" t="s">
        <v>82</v>
      </c>
      <c r="AY215" s="17" t="s">
        <v>181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80</v>
      </c>
      <c r="BK215" s="145">
        <f>ROUND(I215*H215,2)</f>
        <v>0</v>
      </c>
      <c r="BL215" s="17" t="s">
        <v>127</v>
      </c>
      <c r="BM215" s="144" t="s">
        <v>1127</v>
      </c>
    </row>
    <row r="216" spans="2:65" s="12" customFormat="1">
      <c r="B216" s="146"/>
      <c r="D216" s="147" t="s">
        <v>191</v>
      </c>
      <c r="E216" s="148" t="s">
        <v>1</v>
      </c>
      <c r="F216" s="149" t="s">
        <v>1128</v>
      </c>
      <c r="H216" s="150">
        <v>9.9</v>
      </c>
      <c r="I216" s="151"/>
      <c r="L216" s="146"/>
      <c r="M216" s="152"/>
      <c r="T216" s="153"/>
      <c r="AT216" s="148" t="s">
        <v>191</v>
      </c>
      <c r="AU216" s="148" t="s">
        <v>82</v>
      </c>
      <c r="AV216" s="12" t="s">
        <v>82</v>
      </c>
      <c r="AW216" s="12" t="s">
        <v>29</v>
      </c>
      <c r="AX216" s="12" t="s">
        <v>72</v>
      </c>
      <c r="AY216" s="148" t="s">
        <v>181</v>
      </c>
    </row>
    <row r="217" spans="2:65" s="13" customFormat="1">
      <c r="B217" s="154"/>
      <c r="D217" s="147" t="s">
        <v>191</v>
      </c>
      <c r="E217" s="155" t="s">
        <v>1</v>
      </c>
      <c r="F217" s="156" t="s">
        <v>193</v>
      </c>
      <c r="H217" s="157">
        <v>9.9</v>
      </c>
      <c r="I217" s="158"/>
      <c r="L217" s="154"/>
      <c r="M217" s="159"/>
      <c r="T217" s="160"/>
      <c r="AT217" s="155" t="s">
        <v>191</v>
      </c>
      <c r="AU217" s="155" t="s">
        <v>82</v>
      </c>
      <c r="AV217" s="13" t="s">
        <v>189</v>
      </c>
      <c r="AW217" s="13" t="s">
        <v>29</v>
      </c>
      <c r="AX217" s="13" t="s">
        <v>80</v>
      </c>
      <c r="AY217" s="155" t="s">
        <v>181</v>
      </c>
    </row>
    <row r="218" spans="2:65" s="1" customFormat="1" ht="24.2" customHeight="1">
      <c r="B218" s="132"/>
      <c r="C218" s="133" t="s">
        <v>353</v>
      </c>
      <c r="D218" s="133" t="s">
        <v>184</v>
      </c>
      <c r="E218" s="134" t="s">
        <v>349</v>
      </c>
      <c r="F218" s="135" t="s">
        <v>350</v>
      </c>
      <c r="G218" s="136" t="s">
        <v>187</v>
      </c>
      <c r="H218" s="137">
        <v>4</v>
      </c>
      <c r="I218" s="138"/>
      <c r="J218" s="139">
        <f>ROUND(I218*H218,2)</f>
        <v>0</v>
      </c>
      <c r="K218" s="135" t="s">
        <v>188</v>
      </c>
      <c r="L218" s="32"/>
      <c r="M218" s="140" t="s">
        <v>1</v>
      </c>
      <c r="N218" s="141" t="s">
        <v>37</v>
      </c>
      <c r="P218" s="142">
        <f>O218*H218</f>
        <v>0</v>
      </c>
      <c r="Q218" s="142">
        <v>0</v>
      </c>
      <c r="R218" s="142">
        <f>Q218*H218</f>
        <v>0</v>
      </c>
      <c r="S218" s="142">
        <v>5.638E-2</v>
      </c>
      <c r="T218" s="143">
        <f>S218*H218</f>
        <v>0.22552</v>
      </c>
      <c r="AR218" s="144" t="s">
        <v>127</v>
      </c>
      <c r="AT218" s="144" t="s">
        <v>184</v>
      </c>
      <c r="AU218" s="144" t="s">
        <v>82</v>
      </c>
      <c r="AY218" s="17" t="s">
        <v>181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80</v>
      </c>
      <c r="BK218" s="145">
        <f>ROUND(I218*H218,2)</f>
        <v>0</v>
      </c>
      <c r="BL218" s="17" t="s">
        <v>127</v>
      </c>
      <c r="BM218" s="144" t="s">
        <v>1129</v>
      </c>
    </row>
    <row r="219" spans="2:65" s="12" customFormat="1">
      <c r="B219" s="146"/>
      <c r="D219" s="147" t="s">
        <v>191</v>
      </c>
      <c r="E219" s="148" t="s">
        <v>1</v>
      </c>
      <c r="F219" s="149" t="s">
        <v>1130</v>
      </c>
      <c r="H219" s="150">
        <v>4</v>
      </c>
      <c r="I219" s="151"/>
      <c r="L219" s="146"/>
      <c r="M219" s="152"/>
      <c r="T219" s="153"/>
      <c r="AT219" s="148" t="s">
        <v>191</v>
      </c>
      <c r="AU219" s="148" t="s">
        <v>82</v>
      </c>
      <c r="AV219" s="12" t="s">
        <v>82</v>
      </c>
      <c r="AW219" s="12" t="s">
        <v>29</v>
      </c>
      <c r="AX219" s="12" t="s">
        <v>72</v>
      </c>
      <c r="AY219" s="148" t="s">
        <v>181</v>
      </c>
    </row>
    <row r="220" spans="2:65" s="13" customFormat="1">
      <c r="B220" s="154"/>
      <c r="D220" s="147" t="s">
        <v>191</v>
      </c>
      <c r="E220" s="155" t="s">
        <v>1</v>
      </c>
      <c r="F220" s="156" t="s">
        <v>193</v>
      </c>
      <c r="H220" s="157">
        <v>4</v>
      </c>
      <c r="I220" s="158"/>
      <c r="L220" s="154"/>
      <c r="M220" s="159"/>
      <c r="T220" s="160"/>
      <c r="AT220" s="155" t="s">
        <v>191</v>
      </c>
      <c r="AU220" s="155" t="s">
        <v>82</v>
      </c>
      <c r="AV220" s="13" t="s">
        <v>189</v>
      </c>
      <c r="AW220" s="13" t="s">
        <v>29</v>
      </c>
      <c r="AX220" s="13" t="s">
        <v>80</v>
      </c>
      <c r="AY220" s="155" t="s">
        <v>181</v>
      </c>
    </row>
    <row r="221" spans="2:65" s="1" customFormat="1" ht="24.2" customHeight="1">
      <c r="B221" s="132"/>
      <c r="C221" s="133" t="s">
        <v>358</v>
      </c>
      <c r="D221" s="133" t="s">
        <v>184</v>
      </c>
      <c r="E221" s="134" t="s">
        <v>1131</v>
      </c>
      <c r="F221" s="135" t="s">
        <v>1132</v>
      </c>
      <c r="G221" s="136" t="s">
        <v>356</v>
      </c>
      <c r="H221" s="137">
        <v>1</v>
      </c>
      <c r="I221" s="138"/>
      <c r="J221" s="139">
        <f>ROUND(I221*H221,2)</f>
        <v>0</v>
      </c>
      <c r="K221" s="135" t="s">
        <v>1</v>
      </c>
      <c r="L221" s="32"/>
      <c r="M221" s="140" t="s">
        <v>1</v>
      </c>
      <c r="N221" s="141" t="s">
        <v>37</v>
      </c>
      <c r="P221" s="142">
        <f>O221*H221</f>
        <v>0</v>
      </c>
      <c r="Q221" s="142">
        <v>0</v>
      </c>
      <c r="R221" s="142">
        <f>Q221*H221</f>
        <v>0</v>
      </c>
      <c r="S221" s="142">
        <v>5.638E-2</v>
      </c>
      <c r="T221" s="143">
        <f>S221*H221</f>
        <v>5.638E-2</v>
      </c>
      <c r="AR221" s="144" t="s">
        <v>127</v>
      </c>
      <c r="AT221" s="144" t="s">
        <v>184</v>
      </c>
      <c r="AU221" s="144" t="s">
        <v>82</v>
      </c>
      <c r="AY221" s="17" t="s">
        <v>181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80</v>
      </c>
      <c r="BK221" s="145">
        <f>ROUND(I221*H221,2)</f>
        <v>0</v>
      </c>
      <c r="BL221" s="17" t="s">
        <v>127</v>
      </c>
      <c r="BM221" s="144" t="s">
        <v>1133</v>
      </c>
    </row>
    <row r="222" spans="2:65" s="1" customFormat="1" ht="24.2" customHeight="1">
      <c r="B222" s="132"/>
      <c r="C222" s="133" t="s">
        <v>362</v>
      </c>
      <c r="D222" s="133" t="s">
        <v>184</v>
      </c>
      <c r="E222" s="134" t="s">
        <v>675</v>
      </c>
      <c r="F222" s="135" t="s">
        <v>676</v>
      </c>
      <c r="G222" s="136" t="s">
        <v>187</v>
      </c>
      <c r="H222" s="137">
        <v>24.5</v>
      </c>
      <c r="I222" s="138"/>
      <c r="J222" s="139">
        <f>ROUND(I222*H222,2)</f>
        <v>0</v>
      </c>
      <c r="K222" s="135" t="s">
        <v>188</v>
      </c>
      <c r="L222" s="32"/>
      <c r="M222" s="140" t="s">
        <v>1</v>
      </c>
      <c r="N222" s="141" t="s">
        <v>37</v>
      </c>
      <c r="P222" s="142">
        <f>O222*H222</f>
        <v>0</v>
      </c>
      <c r="Q222" s="142">
        <v>2.487E-2</v>
      </c>
      <c r="R222" s="142">
        <f>Q222*H222</f>
        <v>0.60931499999999994</v>
      </c>
      <c r="S222" s="142">
        <v>0</v>
      </c>
      <c r="T222" s="143">
        <f>S222*H222</f>
        <v>0</v>
      </c>
      <c r="AR222" s="144" t="s">
        <v>127</v>
      </c>
      <c r="AT222" s="144" t="s">
        <v>184</v>
      </c>
      <c r="AU222" s="144" t="s">
        <v>82</v>
      </c>
      <c r="AY222" s="17" t="s">
        <v>181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80</v>
      </c>
      <c r="BK222" s="145">
        <f>ROUND(I222*H222,2)</f>
        <v>0</v>
      </c>
      <c r="BL222" s="17" t="s">
        <v>127</v>
      </c>
      <c r="BM222" s="144" t="s">
        <v>1134</v>
      </c>
    </row>
    <row r="223" spans="2:65" s="1" customFormat="1" ht="24.2" customHeight="1">
      <c r="B223" s="132"/>
      <c r="C223" s="133" t="s">
        <v>368</v>
      </c>
      <c r="D223" s="133" t="s">
        <v>184</v>
      </c>
      <c r="E223" s="134" t="s">
        <v>363</v>
      </c>
      <c r="F223" s="135" t="s">
        <v>364</v>
      </c>
      <c r="G223" s="136" t="s">
        <v>240</v>
      </c>
      <c r="H223" s="137">
        <v>6.1</v>
      </c>
      <c r="I223" s="138"/>
      <c r="J223" s="139">
        <f>ROUND(I223*H223,2)</f>
        <v>0</v>
      </c>
      <c r="K223" s="135" t="s">
        <v>188</v>
      </c>
      <c r="L223" s="32"/>
      <c r="M223" s="140" t="s">
        <v>1</v>
      </c>
      <c r="N223" s="141" t="s">
        <v>37</v>
      </c>
      <c r="P223" s="142">
        <f>O223*H223</f>
        <v>0</v>
      </c>
      <c r="Q223" s="142">
        <v>1.9359999999999999E-2</v>
      </c>
      <c r="R223" s="142">
        <f>Q223*H223</f>
        <v>0.11809599999999998</v>
      </c>
      <c r="S223" s="142">
        <v>0</v>
      </c>
      <c r="T223" s="143">
        <f>S223*H223</f>
        <v>0</v>
      </c>
      <c r="AR223" s="144" t="s">
        <v>127</v>
      </c>
      <c r="AT223" s="144" t="s">
        <v>184</v>
      </c>
      <c r="AU223" s="144" t="s">
        <v>82</v>
      </c>
      <c r="AY223" s="17" t="s">
        <v>181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80</v>
      </c>
      <c r="BK223" s="145">
        <f>ROUND(I223*H223,2)</f>
        <v>0</v>
      </c>
      <c r="BL223" s="17" t="s">
        <v>127</v>
      </c>
      <c r="BM223" s="144" t="s">
        <v>678</v>
      </c>
    </row>
    <row r="224" spans="2:65" s="14" customFormat="1">
      <c r="B224" s="164"/>
      <c r="D224" s="147" t="s">
        <v>191</v>
      </c>
      <c r="E224" s="165" t="s">
        <v>1</v>
      </c>
      <c r="F224" s="166" t="s">
        <v>366</v>
      </c>
      <c r="H224" s="165" t="s">
        <v>1</v>
      </c>
      <c r="I224" s="167"/>
      <c r="L224" s="164"/>
      <c r="M224" s="168"/>
      <c r="T224" s="169"/>
      <c r="AT224" s="165" t="s">
        <v>191</v>
      </c>
      <c r="AU224" s="165" t="s">
        <v>82</v>
      </c>
      <c r="AV224" s="14" t="s">
        <v>80</v>
      </c>
      <c r="AW224" s="14" t="s">
        <v>29</v>
      </c>
      <c r="AX224" s="14" t="s">
        <v>72</v>
      </c>
      <c r="AY224" s="165" t="s">
        <v>181</v>
      </c>
    </row>
    <row r="225" spans="2:65" s="12" customFormat="1">
      <c r="B225" s="146"/>
      <c r="D225" s="147" t="s">
        <v>191</v>
      </c>
      <c r="E225" s="148" t="s">
        <v>1</v>
      </c>
      <c r="F225" s="149" t="s">
        <v>1135</v>
      </c>
      <c r="H225" s="150">
        <v>6.1</v>
      </c>
      <c r="I225" s="151"/>
      <c r="L225" s="146"/>
      <c r="M225" s="152"/>
      <c r="T225" s="153"/>
      <c r="AT225" s="148" t="s">
        <v>191</v>
      </c>
      <c r="AU225" s="148" t="s">
        <v>82</v>
      </c>
      <c r="AV225" s="12" t="s">
        <v>82</v>
      </c>
      <c r="AW225" s="12" t="s">
        <v>29</v>
      </c>
      <c r="AX225" s="12" t="s">
        <v>80</v>
      </c>
      <c r="AY225" s="148" t="s">
        <v>181</v>
      </c>
    </row>
    <row r="226" spans="2:65" s="1" customFormat="1" ht="21.75" customHeight="1">
      <c r="B226" s="132"/>
      <c r="C226" s="133" t="s">
        <v>374</v>
      </c>
      <c r="D226" s="133" t="s">
        <v>184</v>
      </c>
      <c r="E226" s="134" t="s">
        <v>369</v>
      </c>
      <c r="F226" s="135" t="s">
        <v>370</v>
      </c>
      <c r="G226" s="136" t="s">
        <v>240</v>
      </c>
      <c r="H226" s="137">
        <v>6.8</v>
      </c>
      <c r="I226" s="138"/>
      <c r="J226" s="139">
        <f>ROUND(I226*H226,2)</f>
        <v>0</v>
      </c>
      <c r="K226" s="135" t="s">
        <v>188</v>
      </c>
      <c r="L226" s="32"/>
      <c r="M226" s="140" t="s">
        <v>1</v>
      </c>
      <c r="N226" s="141" t="s">
        <v>37</v>
      </c>
      <c r="P226" s="142">
        <f>O226*H226</f>
        <v>0</v>
      </c>
      <c r="Q226" s="142">
        <v>5.5399999999999998E-3</v>
      </c>
      <c r="R226" s="142">
        <f>Q226*H226</f>
        <v>3.7671999999999997E-2</v>
      </c>
      <c r="S226" s="142">
        <v>0</v>
      </c>
      <c r="T226" s="143">
        <f>S226*H226</f>
        <v>0</v>
      </c>
      <c r="AR226" s="144" t="s">
        <v>127</v>
      </c>
      <c r="AT226" s="144" t="s">
        <v>184</v>
      </c>
      <c r="AU226" s="144" t="s">
        <v>82</v>
      </c>
      <c r="AY226" s="17" t="s">
        <v>181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80</v>
      </c>
      <c r="BK226" s="145">
        <f>ROUND(I226*H226,2)</f>
        <v>0</v>
      </c>
      <c r="BL226" s="17" t="s">
        <v>127</v>
      </c>
      <c r="BM226" s="144" t="s">
        <v>679</v>
      </c>
    </row>
    <row r="227" spans="2:65" s="14" customFormat="1">
      <c r="B227" s="164"/>
      <c r="D227" s="147" t="s">
        <v>191</v>
      </c>
      <c r="E227" s="165" t="s">
        <v>1</v>
      </c>
      <c r="F227" s="166" t="s">
        <v>680</v>
      </c>
      <c r="H227" s="165" t="s">
        <v>1</v>
      </c>
      <c r="I227" s="167"/>
      <c r="L227" s="164"/>
      <c r="M227" s="168"/>
      <c r="T227" s="169"/>
      <c r="AT227" s="165" t="s">
        <v>191</v>
      </c>
      <c r="AU227" s="165" t="s">
        <v>82</v>
      </c>
      <c r="AV227" s="14" t="s">
        <v>80</v>
      </c>
      <c r="AW227" s="14" t="s">
        <v>29</v>
      </c>
      <c r="AX227" s="14" t="s">
        <v>72</v>
      </c>
      <c r="AY227" s="165" t="s">
        <v>181</v>
      </c>
    </row>
    <row r="228" spans="2:65" s="12" customFormat="1">
      <c r="B228" s="146"/>
      <c r="D228" s="147" t="s">
        <v>191</v>
      </c>
      <c r="E228" s="148" t="s">
        <v>1</v>
      </c>
      <c r="F228" s="149" t="s">
        <v>681</v>
      </c>
      <c r="H228" s="150">
        <v>6.8</v>
      </c>
      <c r="I228" s="151"/>
      <c r="L228" s="146"/>
      <c r="M228" s="152"/>
      <c r="T228" s="153"/>
      <c r="AT228" s="148" t="s">
        <v>191</v>
      </c>
      <c r="AU228" s="148" t="s">
        <v>82</v>
      </c>
      <c r="AV228" s="12" t="s">
        <v>82</v>
      </c>
      <c r="AW228" s="12" t="s">
        <v>29</v>
      </c>
      <c r="AX228" s="12" t="s">
        <v>72</v>
      </c>
      <c r="AY228" s="148" t="s">
        <v>181</v>
      </c>
    </row>
    <row r="229" spans="2:65" s="13" customFormat="1">
      <c r="B229" s="154"/>
      <c r="D229" s="147" t="s">
        <v>191</v>
      </c>
      <c r="E229" s="155" t="s">
        <v>1</v>
      </c>
      <c r="F229" s="156" t="s">
        <v>193</v>
      </c>
      <c r="H229" s="157">
        <v>6.8</v>
      </c>
      <c r="I229" s="158"/>
      <c r="L229" s="154"/>
      <c r="M229" s="159"/>
      <c r="T229" s="160"/>
      <c r="AT229" s="155" t="s">
        <v>191</v>
      </c>
      <c r="AU229" s="155" t="s">
        <v>82</v>
      </c>
      <c r="AV229" s="13" t="s">
        <v>189</v>
      </c>
      <c r="AW229" s="13" t="s">
        <v>29</v>
      </c>
      <c r="AX229" s="13" t="s">
        <v>80</v>
      </c>
      <c r="AY229" s="155" t="s">
        <v>181</v>
      </c>
    </row>
    <row r="230" spans="2:65" s="1" customFormat="1" ht="24.2" customHeight="1">
      <c r="B230" s="132"/>
      <c r="C230" s="133" t="s">
        <v>378</v>
      </c>
      <c r="D230" s="133" t="s">
        <v>184</v>
      </c>
      <c r="E230" s="134" t="s">
        <v>375</v>
      </c>
      <c r="F230" s="135" t="s">
        <v>376</v>
      </c>
      <c r="G230" s="136" t="s">
        <v>236</v>
      </c>
      <c r="H230" s="137">
        <v>1.071</v>
      </c>
      <c r="I230" s="138"/>
      <c r="J230" s="139">
        <f>ROUND(I230*H230,2)</f>
        <v>0</v>
      </c>
      <c r="K230" s="135" t="s">
        <v>188</v>
      </c>
      <c r="L230" s="32"/>
      <c r="M230" s="140" t="s">
        <v>1</v>
      </c>
      <c r="N230" s="141" t="s">
        <v>37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127</v>
      </c>
      <c r="AT230" s="144" t="s">
        <v>184</v>
      </c>
      <c r="AU230" s="144" t="s">
        <v>82</v>
      </c>
      <c r="AY230" s="17" t="s">
        <v>181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80</v>
      </c>
      <c r="BK230" s="145">
        <f>ROUND(I230*H230,2)</f>
        <v>0</v>
      </c>
      <c r="BL230" s="17" t="s">
        <v>127</v>
      </c>
      <c r="BM230" s="144" t="s">
        <v>682</v>
      </c>
    </row>
    <row r="231" spans="2:65" s="1" customFormat="1" ht="24.2" customHeight="1">
      <c r="B231" s="132"/>
      <c r="C231" s="133" t="s">
        <v>384</v>
      </c>
      <c r="D231" s="133" t="s">
        <v>184</v>
      </c>
      <c r="E231" s="134" t="s">
        <v>379</v>
      </c>
      <c r="F231" s="135" t="s">
        <v>380</v>
      </c>
      <c r="G231" s="136" t="s">
        <v>236</v>
      </c>
      <c r="H231" s="137">
        <v>1.071</v>
      </c>
      <c r="I231" s="138"/>
      <c r="J231" s="139">
        <f>ROUND(I231*H231,2)</f>
        <v>0</v>
      </c>
      <c r="K231" s="135" t="s">
        <v>188</v>
      </c>
      <c r="L231" s="32"/>
      <c r="M231" s="140" t="s">
        <v>1</v>
      </c>
      <c r="N231" s="141" t="s">
        <v>37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127</v>
      </c>
      <c r="AT231" s="144" t="s">
        <v>184</v>
      </c>
      <c r="AU231" s="144" t="s">
        <v>82</v>
      </c>
      <c r="AY231" s="17" t="s">
        <v>181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80</v>
      </c>
      <c r="BK231" s="145">
        <f>ROUND(I231*H231,2)</f>
        <v>0</v>
      </c>
      <c r="BL231" s="17" t="s">
        <v>127</v>
      </c>
      <c r="BM231" s="144" t="s">
        <v>683</v>
      </c>
    </row>
    <row r="232" spans="2:65" s="11" customFormat="1" ht="22.9" customHeight="1">
      <c r="B232" s="120"/>
      <c r="D232" s="121" t="s">
        <v>71</v>
      </c>
      <c r="E232" s="130" t="s">
        <v>382</v>
      </c>
      <c r="F232" s="130" t="s">
        <v>383</v>
      </c>
      <c r="I232" s="123"/>
      <c r="J232" s="131">
        <f>BK232</f>
        <v>0</v>
      </c>
      <c r="L232" s="120"/>
      <c r="M232" s="125"/>
      <c r="P232" s="126">
        <f>SUM(P233:P237)</f>
        <v>0</v>
      </c>
      <c r="R232" s="126">
        <f>SUM(R233:R237)</f>
        <v>4.3159999999999997E-2</v>
      </c>
      <c r="T232" s="127">
        <f>SUM(T233:T237)</f>
        <v>1.1679999999999999E-2</v>
      </c>
      <c r="AR232" s="121" t="s">
        <v>82</v>
      </c>
      <c r="AT232" s="128" t="s">
        <v>71</v>
      </c>
      <c r="AU232" s="128" t="s">
        <v>80</v>
      </c>
      <c r="AY232" s="121" t="s">
        <v>181</v>
      </c>
      <c r="BK232" s="129">
        <f>SUM(BK233:BK237)</f>
        <v>0</v>
      </c>
    </row>
    <row r="233" spans="2:65" s="1" customFormat="1" ht="37.9" customHeight="1">
      <c r="B233" s="132"/>
      <c r="C233" s="133" t="s">
        <v>388</v>
      </c>
      <c r="D233" s="133" t="s">
        <v>184</v>
      </c>
      <c r="E233" s="134" t="s">
        <v>385</v>
      </c>
      <c r="F233" s="135" t="s">
        <v>386</v>
      </c>
      <c r="G233" s="136" t="s">
        <v>187</v>
      </c>
      <c r="H233" s="137">
        <v>2</v>
      </c>
      <c r="I233" s="138"/>
      <c r="J233" s="139">
        <f>ROUND(I233*H233,2)</f>
        <v>0</v>
      </c>
      <c r="K233" s="135" t="s">
        <v>188</v>
      </c>
      <c r="L233" s="32"/>
      <c r="M233" s="140" t="s">
        <v>1</v>
      </c>
      <c r="N233" s="141" t="s">
        <v>37</v>
      </c>
      <c r="P233" s="142">
        <f>O233*H233</f>
        <v>0</v>
      </c>
      <c r="Q233" s="142">
        <v>0</v>
      </c>
      <c r="R233" s="142">
        <f>Q233*H233</f>
        <v>0</v>
      </c>
      <c r="S233" s="142">
        <v>5.8399999999999997E-3</v>
      </c>
      <c r="T233" s="143">
        <f>S233*H233</f>
        <v>1.1679999999999999E-2</v>
      </c>
      <c r="AR233" s="144" t="s">
        <v>127</v>
      </c>
      <c r="AT233" s="144" t="s">
        <v>184</v>
      </c>
      <c r="AU233" s="144" t="s">
        <v>82</v>
      </c>
      <c r="AY233" s="17" t="s">
        <v>181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80</v>
      </c>
      <c r="BK233" s="145">
        <f>ROUND(I233*H233,2)</f>
        <v>0</v>
      </c>
      <c r="BL233" s="17" t="s">
        <v>127</v>
      </c>
      <c r="BM233" s="144" t="s">
        <v>684</v>
      </c>
    </row>
    <row r="234" spans="2:65" s="1" customFormat="1" ht="33" customHeight="1">
      <c r="B234" s="132"/>
      <c r="C234" s="133" t="s">
        <v>392</v>
      </c>
      <c r="D234" s="133" t="s">
        <v>184</v>
      </c>
      <c r="E234" s="134" t="s">
        <v>389</v>
      </c>
      <c r="F234" s="135" t="s">
        <v>390</v>
      </c>
      <c r="G234" s="136" t="s">
        <v>187</v>
      </c>
      <c r="H234" s="137">
        <v>4</v>
      </c>
      <c r="I234" s="138"/>
      <c r="J234" s="139">
        <f>ROUND(I234*H234,2)</f>
        <v>0</v>
      </c>
      <c r="K234" s="135" t="s">
        <v>188</v>
      </c>
      <c r="L234" s="32"/>
      <c r="M234" s="140" t="s">
        <v>1</v>
      </c>
      <c r="N234" s="141" t="s">
        <v>37</v>
      </c>
      <c r="P234" s="142">
        <f>O234*H234</f>
        <v>0</v>
      </c>
      <c r="Q234" s="142">
        <v>1.0789999999999999E-2</v>
      </c>
      <c r="R234" s="142">
        <f>Q234*H234</f>
        <v>4.3159999999999997E-2</v>
      </c>
      <c r="S234" s="142">
        <v>0</v>
      </c>
      <c r="T234" s="143">
        <f>S234*H234</f>
        <v>0</v>
      </c>
      <c r="AR234" s="144" t="s">
        <v>127</v>
      </c>
      <c r="AT234" s="144" t="s">
        <v>184</v>
      </c>
      <c r="AU234" s="144" t="s">
        <v>82</v>
      </c>
      <c r="AY234" s="17" t="s">
        <v>181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80</v>
      </c>
      <c r="BK234" s="145">
        <f>ROUND(I234*H234,2)</f>
        <v>0</v>
      </c>
      <c r="BL234" s="17" t="s">
        <v>127</v>
      </c>
      <c r="BM234" s="144" t="s">
        <v>685</v>
      </c>
    </row>
    <row r="235" spans="2:65" s="12" customFormat="1">
      <c r="B235" s="146"/>
      <c r="D235" s="147" t="s">
        <v>191</v>
      </c>
      <c r="E235" s="148" t="s">
        <v>1</v>
      </c>
      <c r="F235" s="149" t="s">
        <v>686</v>
      </c>
      <c r="H235" s="150">
        <v>4</v>
      </c>
      <c r="I235" s="151"/>
      <c r="L235" s="146"/>
      <c r="M235" s="152"/>
      <c r="T235" s="153"/>
      <c r="AT235" s="148" t="s">
        <v>191</v>
      </c>
      <c r="AU235" s="148" t="s">
        <v>82</v>
      </c>
      <c r="AV235" s="12" t="s">
        <v>82</v>
      </c>
      <c r="AW235" s="12" t="s">
        <v>29</v>
      </c>
      <c r="AX235" s="12" t="s">
        <v>80</v>
      </c>
      <c r="AY235" s="148" t="s">
        <v>181</v>
      </c>
    </row>
    <row r="236" spans="2:65" s="1" customFormat="1" ht="24.2" customHeight="1">
      <c r="B236" s="132"/>
      <c r="C236" s="133" t="s">
        <v>396</v>
      </c>
      <c r="D236" s="133" t="s">
        <v>184</v>
      </c>
      <c r="E236" s="134" t="s">
        <v>393</v>
      </c>
      <c r="F236" s="135" t="s">
        <v>394</v>
      </c>
      <c r="G236" s="136" t="s">
        <v>236</v>
      </c>
      <c r="H236" s="137">
        <v>4.2999999999999997E-2</v>
      </c>
      <c r="I236" s="138"/>
      <c r="J236" s="139">
        <f>ROUND(I236*H236,2)</f>
        <v>0</v>
      </c>
      <c r="K236" s="135" t="s">
        <v>188</v>
      </c>
      <c r="L236" s="32"/>
      <c r="M236" s="140" t="s">
        <v>1</v>
      </c>
      <c r="N236" s="141" t="s">
        <v>37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127</v>
      </c>
      <c r="AT236" s="144" t="s">
        <v>184</v>
      </c>
      <c r="AU236" s="144" t="s">
        <v>82</v>
      </c>
      <c r="AY236" s="17" t="s">
        <v>181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80</v>
      </c>
      <c r="BK236" s="145">
        <f>ROUND(I236*H236,2)</f>
        <v>0</v>
      </c>
      <c r="BL236" s="17" t="s">
        <v>127</v>
      </c>
      <c r="BM236" s="144" t="s">
        <v>687</v>
      </c>
    </row>
    <row r="237" spans="2:65" s="1" customFormat="1" ht="24.2" customHeight="1">
      <c r="B237" s="132"/>
      <c r="C237" s="133" t="s">
        <v>402</v>
      </c>
      <c r="D237" s="133" t="s">
        <v>184</v>
      </c>
      <c r="E237" s="134" t="s">
        <v>397</v>
      </c>
      <c r="F237" s="135" t="s">
        <v>398</v>
      </c>
      <c r="G237" s="136" t="s">
        <v>236</v>
      </c>
      <c r="H237" s="137">
        <v>4.2999999999999997E-2</v>
      </c>
      <c r="I237" s="138"/>
      <c r="J237" s="139">
        <f>ROUND(I237*H237,2)</f>
        <v>0</v>
      </c>
      <c r="K237" s="135" t="s">
        <v>188</v>
      </c>
      <c r="L237" s="32"/>
      <c r="M237" s="140" t="s">
        <v>1</v>
      </c>
      <c r="N237" s="141" t="s">
        <v>37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127</v>
      </c>
      <c r="AT237" s="144" t="s">
        <v>184</v>
      </c>
      <c r="AU237" s="144" t="s">
        <v>82</v>
      </c>
      <c r="AY237" s="17" t="s">
        <v>181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80</v>
      </c>
      <c r="BK237" s="145">
        <f>ROUND(I237*H237,2)</f>
        <v>0</v>
      </c>
      <c r="BL237" s="17" t="s">
        <v>127</v>
      </c>
      <c r="BM237" s="144" t="s">
        <v>688</v>
      </c>
    </row>
    <row r="238" spans="2:65" s="11" customFormat="1" ht="22.9" customHeight="1">
      <c r="B238" s="120"/>
      <c r="D238" s="121" t="s">
        <v>71</v>
      </c>
      <c r="E238" s="130" t="s">
        <v>400</v>
      </c>
      <c r="F238" s="130" t="s">
        <v>401</v>
      </c>
      <c r="I238" s="123"/>
      <c r="J238" s="131">
        <f>BK238</f>
        <v>0</v>
      </c>
      <c r="L238" s="120"/>
      <c r="M238" s="125"/>
      <c r="P238" s="126">
        <f>SUM(P239:P242)</f>
        <v>0</v>
      </c>
      <c r="R238" s="126">
        <f>SUM(R239:R242)</f>
        <v>4.7905999999999999E-3</v>
      </c>
      <c r="T238" s="127">
        <f>SUM(T239:T242)</f>
        <v>0</v>
      </c>
      <c r="AR238" s="121" t="s">
        <v>82</v>
      </c>
      <c r="AT238" s="128" t="s">
        <v>71</v>
      </c>
      <c r="AU238" s="128" t="s">
        <v>80</v>
      </c>
      <c r="AY238" s="121" t="s">
        <v>181</v>
      </c>
      <c r="BK238" s="129">
        <f>SUM(BK239:BK242)</f>
        <v>0</v>
      </c>
    </row>
    <row r="239" spans="2:65" s="1" customFormat="1" ht="33" customHeight="1">
      <c r="B239" s="132"/>
      <c r="C239" s="133" t="s">
        <v>406</v>
      </c>
      <c r="D239" s="133" t="s">
        <v>184</v>
      </c>
      <c r="E239" s="134" t="s">
        <v>407</v>
      </c>
      <c r="F239" s="135" t="s">
        <v>408</v>
      </c>
      <c r="G239" s="136" t="s">
        <v>187</v>
      </c>
      <c r="H239" s="137">
        <v>24.5</v>
      </c>
      <c r="I239" s="138"/>
      <c r="J239" s="139">
        <f>ROUND(I239*H239,2)</f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80</v>
      </c>
      <c r="BK239" s="145">
        <f>ROUND(I239*H239,2)</f>
        <v>0</v>
      </c>
      <c r="BL239" s="17" t="s">
        <v>127</v>
      </c>
      <c r="BM239" s="144" t="s">
        <v>1136</v>
      </c>
    </row>
    <row r="240" spans="2:65" s="1" customFormat="1" ht="24.2" customHeight="1">
      <c r="B240" s="132"/>
      <c r="C240" s="170" t="s">
        <v>410</v>
      </c>
      <c r="D240" s="170" t="s">
        <v>272</v>
      </c>
      <c r="E240" s="171" t="s">
        <v>411</v>
      </c>
      <c r="F240" s="172" t="s">
        <v>412</v>
      </c>
      <c r="G240" s="173" t="s">
        <v>187</v>
      </c>
      <c r="H240" s="174">
        <v>28.18</v>
      </c>
      <c r="I240" s="175"/>
      <c r="J240" s="176">
        <f>ROUND(I240*H240,2)</f>
        <v>0</v>
      </c>
      <c r="K240" s="172" t="s">
        <v>188</v>
      </c>
      <c r="L240" s="177"/>
      <c r="M240" s="178" t="s">
        <v>1</v>
      </c>
      <c r="N240" s="179" t="s">
        <v>37</v>
      </c>
      <c r="P240" s="142">
        <f>O240*H240</f>
        <v>0</v>
      </c>
      <c r="Q240" s="142">
        <v>1.7000000000000001E-4</v>
      </c>
      <c r="R240" s="142">
        <f>Q240*H240</f>
        <v>4.7905999999999999E-3</v>
      </c>
      <c r="S240" s="142">
        <v>0</v>
      </c>
      <c r="T240" s="143">
        <f>S240*H240</f>
        <v>0</v>
      </c>
      <c r="AR240" s="144" t="s">
        <v>275</v>
      </c>
      <c r="AT240" s="144" t="s">
        <v>272</v>
      </c>
      <c r="AU240" s="144" t="s">
        <v>82</v>
      </c>
      <c r="AY240" s="17" t="s">
        <v>181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80</v>
      </c>
      <c r="BK240" s="145">
        <f>ROUND(I240*H240,2)</f>
        <v>0</v>
      </c>
      <c r="BL240" s="17" t="s">
        <v>127</v>
      </c>
      <c r="BM240" s="144" t="s">
        <v>1137</v>
      </c>
    </row>
    <row r="241" spans="2:65" s="1" customFormat="1" ht="24.2" customHeight="1">
      <c r="B241" s="132"/>
      <c r="C241" s="133" t="s">
        <v>414</v>
      </c>
      <c r="D241" s="133" t="s">
        <v>184</v>
      </c>
      <c r="E241" s="134" t="s">
        <v>415</v>
      </c>
      <c r="F241" s="135" t="s">
        <v>416</v>
      </c>
      <c r="G241" s="136" t="s">
        <v>236</v>
      </c>
      <c r="H241" s="137">
        <v>5.0000000000000001E-3</v>
      </c>
      <c r="I241" s="138"/>
      <c r="J241" s="139">
        <f>ROUND(I241*H241,2)</f>
        <v>0</v>
      </c>
      <c r="K241" s="135" t="s">
        <v>188</v>
      </c>
      <c r="L241" s="32"/>
      <c r="M241" s="140" t="s">
        <v>1</v>
      </c>
      <c r="N241" s="141" t="s">
        <v>37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127</v>
      </c>
      <c r="AT241" s="144" t="s">
        <v>184</v>
      </c>
      <c r="AU241" s="144" t="s">
        <v>82</v>
      </c>
      <c r="AY241" s="17" t="s">
        <v>181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7" t="s">
        <v>80</v>
      </c>
      <c r="BK241" s="145">
        <f>ROUND(I241*H241,2)</f>
        <v>0</v>
      </c>
      <c r="BL241" s="17" t="s">
        <v>127</v>
      </c>
      <c r="BM241" s="144" t="s">
        <v>1138</v>
      </c>
    </row>
    <row r="242" spans="2:65" s="1" customFormat="1" ht="24.2" customHeight="1">
      <c r="B242" s="132"/>
      <c r="C242" s="133" t="s">
        <v>418</v>
      </c>
      <c r="D242" s="133" t="s">
        <v>184</v>
      </c>
      <c r="E242" s="134" t="s">
        <v>419</v>
      </c>
      <c r="F242" s="135" t="s">
        <v>420</v>
      </c>
      <c r="G242" s="136" t="s">
        <v>236</v>
      </c>
      <c r="H242" s="137">
        <v>5.0000000000000001E-3</v>
      </c>
      <c r="I242" s="138"/>
      <c r="J242" s="139">
        <f>ROUND(I242*H242,2)</f>
        <v>0</v>
      </c>
      <c r="K242" s="135" t="s">
        <v>188</v>
      </c>
      <c r="L242" s="32"/>
      <c r="M242" s="140" t="s">
        <v>1</v>
      </c>
      <c r="N242" s="141" t="s">
        <v>37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4" t="s">
        <v>127</v>
      </c>
      <c r="AT242" s="144" t="s">
        <v>184</v>
      </c>
      <c r="AU242" s="144" t="s">
        <v>82</v>
      </c>
      <c r="AY242" s="17" t="s">
        <v>181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80</v>
      </c>
      <c r="BK242" s="145">
        <f>ROUND(I242*H242,2)</f>
        <v>0</v>
      </c>
      <c r="BL242" s="17" t="s">
        <v>127</v>
      </c>
      <c r="BM242" s="144" t="s">
        <v>1139</v>
      </c>
    </row>
    <row r="243" spans="2:65" s="11" customFormat="1" ht="22.9" customHeight="1">
      <c r="B243" s="120"/>
      <c r="D243" s="121" t="s">
        <v>71</v>
      </c>
      <c r="E243" s="130" t="s">
        <v>422</v>
      </c>
      <c r="F243" s="130" t="s">
        <v>423</v>
      </c>
      <c r="I243" s="123"/>
      <c r="J243" s="131">
        <f>BK243</f>
        <v>0</v>
      </c>
      <c r="L243" s="120"/>
      <c r="M243" s="125"/>
      <c r="P243" s="126">
        <f>SUM(P244:P254)</f>
        <v>0</v>
      </c>
      <c r="R243" s="126">
        <f>SUM(R244:R254)</f>
        <v>0</v>
      </c>
      <c r="T243" s="127">
        <f>SUM(T244:T254)</f>
        <v>0.35876560000000002</v>
      </c>
      <c r="AR243" s="121" t="s">
        <v>82</v>
      </c>
      <c r="AT243" s="128" t="s">
        <v>71</v>
      </c>
      <c r="AU243" s="128" t="s">
        <v>80</v>
      </c>
      <c r="AY243" s="121" t="s">
        <v>181</v>
      </c>
      <c r="BK243" s="129">
        <f>SUM(BK244:BK254)</f>
        <v>0</v>
      </c>
    </row>
    <row r="244" spans="2:65" s="1" customFormat="1" ht="21.75" customHeight="1">
      <c r="B244" s="132"/>
      <c r="C244" s="133" t="s">
        <v>424</v>
      </c>
      <c r="D244" s="133" t="s">
        <v>184</v>
      </c>
      <c r="E244" s="134" t="s">
        <v>693</v>
      </c>
      <c r="F244" s="135" t="s">
        <v>694</v>
      </c>
      <c r="G244" s="136" t="s">
        <v>187</v>
      </c>
      <c r="H244" s="137">
        <v>5.72</v>
      </c>
      <c r="I244" s="138"/>
      <c r="J244" s="139">
        <f>ROUND(I244*H244,2)</f>
        <v>0</v>
      </c>
      <c r="K244" s="135" t="s">
        <v>188</v>
      </c>
      <c r="L244" s="32"/>
      <c r="M244" s="140" t="s">
        <v>1</v>
      </c>
      <c r="N244" s="141" t="s">
        <v>37</v>
      </c>
      <c r="P244" s="142">
        <f>O244*H244</f>
        <v>0</v>
      </c>
      <c r="Q244" s="142">
        <v>0</v>
      </c>
      <c r="R244" s="142">
        <f>Q244*H244</f>
        <v>0</v>
      </c>
      <c r="S244" s="142">
        <v>1.098E-2</v>
      </c>
      <c r="T244" s="143">
        <f>S244*H244</f>
        <v>6.2805600000000003E-2</v>
      </c>
      <c r="AR244" s="144" t="s">
        <v>127</v>
      </c>
      <c r="AT244" s="144" t="s">
        <v>184</v>
      </c>
      <c r="AU244" s="144" t="s">
        <v>82</v>
      </c>
      <c r="AY244" s="17" t="s">
        <v>181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80</v>
      </c>
      <c r="BK244" s="145">
        <f>ROUND(I244*H244,2)</f>
        <v>0</v>
      </c>
      <c r="BL244" s="17" t="s">
        <v>127</v>
      </c>
      <c r="BM244" s="144" t="s">
        <v>695</v>
      </c>
    </row>
    <row r="245" spans="2:65" s="14" customFormat="1">
      <c r="B245" s="164"/>
      <c r="D245" s="147" t="s">
        <v>191</v>
      </c>
      <c r="E245" s="165" t="s">
        <v>1</v>
      </c>
      <c r="F245" s="166" t="s">
        <v>680</v>
      </c>
      <c r="H245" s="165" t="s">
        <v>1</v>
      </c>
      <c r="I245" s="167"/>
      <c r="L245" s="164"/>
      <c r="M245" s="168"/>
      <c r="T245" s="169"/>
      <c r="AT245" s="165" t="s">
        <v>191</v>
      </c>
      <c r="AU245" s="165" t="s">
        <v>82</v>
      </c>
      <c r="AV245" s="14" t="s">
        <v>80</v>
      </c>
      <c r="AW245" s="14" t="s">
        <v>29</v>
      </c>
      <c r="AX245" s="14" t="s">
        <v>72</v>
      </c>
      <c r="AY245" s="165" t="s">
        <v>181</v>
      </c>
    </row>
    <row r="246" spans="2:65" s="12" customFormat="1">
      <c r="B246" s="146"/>
      <c r="D246" s="147" t="s">
        <v>191</v>
      </c>
      <c r="E246" s="148" t="s">
        <v>1</v>
      </c>
      <c r="F246" s="149" t="s">
        <v>696</v>
      </c>
      <c r="H246" s="150">
        <v>3.4</v>
      </c>
      <c r="I246" s="151"/>
      <c r="L246" s="146"/>
      <c r="M246" s="152"/>
      <c r="T246" s="153"/>
      <c r="AT246" s="148" t="s">
        <v>191</v>
      </c>
      <c r="AU246" s="148" t="s">
        <v>82</v>
      </c>
      <c r="AV246" s="12" t="s">
        <v>82</v>
      </c>
      <c r="AW246" s="12" t="s">
        <v>29</v>
      </c>
      <c r="AX246" s="12" t="s">
        <v>72</v>
      </c>
      <c r="AY246" s="148" t="s">
        <v>181</v>
      </c>
    </row>
    <row r="247" spans="2:65" s="14" customFormat="1">
      <c r="B247" s="164"/>
      <c r="D247" s="147" t="s">
        <v>191</v>
      </c>
      <c r="E247" s="165" t="s">
        <v>1</v>
      </c>
      <c r="F247" s="166" t="s">
        <v>1140</v>
      </c>
      <c r="H247" s="165" t="s">
        <v>1</v>
      </c>
      <c r="I247" s="167"/>
      <c r="L247" s="164"/>
      <c r="M247" s="168"/>
      <c r="T247" s="169"/>
      <c r="AT247" s="165" t="s">
        <v>191</v>
      </c>
      <c r="AU247" s="165" t="s">
        <v>82</v>
      </c>
      <c r="AV247" s="14" t="s">
        <v>80</v>
      </c>
      <c r="AW247" s="14" t="s">
        <v>29</v>
      </c>
      <c r="AX247" s="14" t="s">
        <v>72</v>
      </c>
      <c r="AY247" s="165" t="s">
        <v>181</v>
      </c>
    </row>
    <row r="248" spans="2:65" s="12" customFormat="1">
      <c r="B248" s="146"/>
      <c r="D248" s="147" t="s">
        <v>191</v>
      </c>
      <c r="E248" s="148" t="s">
        <v>1</v>
      </c>
      <c r="F248" s="149" t="s">
        <v>1141</v>
      </c>
      <c r="H248" s="150">
        <v>2.3199999999999998</v>
      </c>
      <c r="I248" s="151"/>
      <c r="L248" s="146"/>
      <c r="M248" s="152"/>
      <c r="T248" s="153"/>
      <c r="AT248" s="148" t="s">
        <v>191</v>
      </c>
      <c r="AU248" s="148" t="s">
        <v>82</v>
      </c>
      <c r="AV248" s="12" t="s">
        <v>82</v>
      </c>
      <c r="AW248" s="12" t="s">
        <v>29</v>
      </c>
      <c r="AX248" s="12" t="s">
        <v>72</v>
      </c>
      <c r="AY248" s="148" t="s">
        <v>181</v>
      </c>
    </row>
    <row r="249" spans="2:65" s="13" customFormat="1">
      <c r="B249" s="154"/>
      <c r="D249" s="147" t="s">
        <v>191</v>
      </c>
      <c r="E249" s="155" t="s">
        <v>1</v>
      </c>
      <c r="F249" s="156" t="s">
        <v>193</v>
      </c>
      <c r="H249" s="157">
        <v>5.72</v>
      </c>
      <c r="I249" s="158"/>
      <c r="L249" s="154"/>
      <c r="M249" s="159"/>
      <c r="T249" s="160"/>
      <c r="AT249" s="155" t="s">
        <v>191</v>
      </c>
      <c r="AU249" s="155" t="s">
        <v>82</v>
      </c>
      <c r="AV249" s="13" t="s">
        <v>189</v>
      </c>
      <c r="AW249" s="13" t="s">
        <v>29</v>
      </c>
      <c r="AX249" s="13" t="s">
        <v>80</v>
      </c>
      <c r="AY249" s="155" t="s">
        <v>181</v>
      </c>
    </row>
    <row r="250" spans="2:65" s="1" customFormat="1" ht="24.2" customHeight="1">
      <c r="B250" s="132"/>
      <c r="C250" s="133" t="s">
        <v>428</v>
      </c>
      <c r="D250" s="133" t="s">
        <v>184</v>
      </c>
      <c r="E250" s="134" t="s">
        <v>697</v>
      </c>
      <c r="F250" s="135" t="s">
        <v>698</v>
      </c>
      <c r="G250" s="136" t="s">
        <v>187</v>
      </c>
      <c r="H250" s="137">
        <v>5.72</v>
      </c>
      <c r="I250" s="138"/>
      <c r="J250" s="139">
        <f>ROUND(I250*H250,2)</f>
        <v>0</v>
      </c>
      <c r="K250" s="135" t="s">
        <v>188</v>
      </c>
      <c r="L250" s="32"/>
      <c r="M250" s="140" t="s">
        <v>1</v>
      </c>
      <c r="N250" s="141" t="s">
        <v>37</v>
      </c>
      <c r="P250" s="142">
        <f>O250*H250</f>
        <v>0</v>
      </c>
      <c r="Q250" s="142">
        <v>0</v>
      </c>
      <c r="R250" s="142">
        <f>Q250*H250</f>
        <v>0</v>
      </c>
      <c r="S250" s="142">
        <v>8.0000000000000002E-3</v>
      </c>
      <c r="T250" s="143">
        <f>S250*H250</f>
        <v>4.5760000000000002E-2</v>
      </c>
      <c r="AR250" s="144" t="s">
        <v>127</v>
      </c>
      <c r="AT250" s="144" t="s">
        <v>184</v>
      </c>
      <c r="AU250" s="144" t="s">
        <v>82</v>
      </c>
      <c r="AY250" s="17" t="s">
        <v>181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80</v>
      </c>
      <c r="BK250" s="145">
        <f>ROUND(I250*H250,2)</f>
        <v>0</v>
      </c>
      <c r="BL250" s="17" t="s">
        <v>127</v>
      </c>
      <c r="BM250" s="144" t="s">
        <v>699</v>
      </c>
    </row>
    <row r="251" spans="2:65" s="1" customFormat="1" ht="24.2" customHeight="1">
      <c r="B251" s="132"/>
      <c r="C251" s="133" t="s">
        <v>432</v>
      </c>
      <c r="D251" s="133" t="s">
        <v>184</v>
      </c>
      <c r="E251" s="134" t="s">
        <v>700</v>
      </c>
      <c r="F251" s="135" t="s">
        <v>701</v>
      </c>
      <c r="G251" s="136" t="s">
        <v>356</v>
      </c>
      <c r="H251" s="137">
        <v>2</v>
      </c>
      <c r="I251" s="138"/>
      <c r="J251" s="139">
        <f>ROUND(I251*H251,2)</f>
        <v>0</v>
      </c>
      <c r="K251" s="135" t="s">
        <v>188</v>
      </c>
      <c r="L251" s="32"/>
      <c r="M251" s="140" t="s">
        <v>1</v>
      </c>
      <c r="N251" s="141" t="s">
        <v>37</v>
      </c>
      <c r="P251" s="142">
        <f>O251*H251</f>
        <v>0</v>
      </c>
      <c r="Q251" s="142">
        <v>0</v>
      </c>
      <c r="R251" s="142">
        <f>Q251*H251</f>
        <v>0</v>
      </c>
      <c r="S251" s="142">
        <v>4.1700000000000001E-2</v>
      </c>
      <c r="T251" s="143">
        <f>S251*H251</f>
        <v>8.3400000000000002E-2</v>
      </c>
      <c r="AR251" s="144" t="s">
        <v>127</v>
      </c>
      <c r="AT251" s="144" t="s">
        <v>184</v>
      </c>
      <c r="AU251" s="144" t="s">
        <v>82</v>
      </c>
      <c r="AY251" s="17" t="s">
        <v>181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80</v>
      </c>
      <c r="BK251" s="145">
        <f>ROUND(I251*H251,2)</f>
        <v>0</v>
      </c>
      <c r="BL251" s="17" t="s">
        <v>127</v>
      </c>
      <c r="BM251" s="144" t="s">
        <v>702</v>
      </c>
    </row>
    <row r="252" spans="2:65" s="1" customFormat="1" ht="37.9" customHeight="1">
      <c r="B252" s="132"/>
      <c r="C252" s="133" t="s">
        <v>436</v>
      </c>
      <c r="D252" s="133" t="s">
        <v>184</v>
      </c>
      <c r="E252" s="134" t="s">
        <v>703</v>
      </c>
      <c r="F252" s="135" t="s">
        <v>704</v>
      </c>
      <c r="G252" s="136" t="s">
        <v>356</v>
      </c>
      <c r="H252" s="137">
        <v>2</v>
      </c>
      <c r="I252" s="138"/>
      <c r="J252" s="139">
        <f>ROUND(I252*H252,2)</f>
        <v>0</v>
      </c>
      <c r="K252" s="135" t="s">
        <v>1</v>
      </c>
      <c r="L252" s="32"/>
      <c r="M252" s="140" t="s">
        <v>1</v>
      </c>
      <c r="N252" s="141" t="s">
        <v>37</v>
      </c>
      <c r="P252" s="142">
        <f>O252*H252</f>
        <v>0</v>
      </c>
      <c r="Q252" s="142">
        <v>0</v>
      </c>
      <c r="R252" s="142">
        <f>Q252*H252</f>
        <v>0</v>
      </c>
      <c r="S252" s="142">
        <v>4.1700000000000001E-2</v>
      </c>
      <c r="T252" s="143">
        <f>S252*H252</f>
        <v>8.3400000000000002E-2</v>
      </c>
      <c r="AR252" s="144" t="s">
        <v>127</v>
      </c>
      <c r="AT252" s="144" t="s">
        <v>184</v>
      </c>
      <c r="AU252" s="144" t="s">
        <v>82</v>
      </c>
      <c r="AY252" s="17" t="s">
        <v>181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80</v>
      </c>
      <c r="BK252" s="145">
        <f>ROUND(I252*H252,2)</f>
        <v>0</v>
      </c>
      <c r="BL252" s="17" t="s">
        <v>127</v>
      </c>
      <c r="BM252" s="144" t="s">
        <v>705</v>
      </c>
    </row>
    <row r="253" spans="2:65" s="1" customFormat="1" ht="33" customHeight="1">
      <c r="B253" s="132"/>
      <c r="C253" s="133" t="s">
        <v>440</v>
      </c>
      <c r="D253" s="133" t="s">
        <v>184</v>
      </c>
      <c r="E253" s="134" t="s">
        <v>441</v>
      </c>
      <c r="F253" s="135" t="s">
        <v>442</v>
      </c>
      <c r="G253" s="136" t="s">
        <v>356</v>
      </c>
      <c r="H253" s="137">
        <v>1</v>
      </c>
      <c r="I253" s="138"/>
      <c r="J253" s="139">
        <f>ROUND(I253*H253,2)</f>
        <v>0</v>
      </c>
      <c r="K253" s="135" t="s">
        <v>1</v>
      </c>
      <c r="L253" s="32"/>
      <c r="M253" s="140" t="s">
        <v>1</v>
      </c>
      <c r="N253" s="141" t="s">
        <v>37</v>
      </c>
      <c r="P253" s="142">
        <f>O253*H253</f>
        <v>0</v>
      </c>
      <c r="Q253" s="142">
        <v>0</v>
      </c>
      <c r="R253" s="142">
        <f>Q253*H253</f>
        <v>0</v>
      </c>
      <c r="S253" s="142">
        <v>4.1700000000000001E-2</v>
      </c>
      <c r="T253" s="143">
        <f>S253*H253</f>
        <v>4.1700000000000001E-2</v>
      </c>
      <c r="AR253" s="144" t="s">
        <v>127</v>
      </c>
      <c r="AT253" s="144" t="s">
        <v>184</v>
      </c>
      <c r="AU253" s="144" t="s">
        <v>82</v>
      </c>
      <c r="AY253" s="17" t="s">
        <v>181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80</v>
      </c>
      <c r="BK253" s="145">
        <f>ROUND(I253*H253,2)</f>
        <v>0</v>
      </c>
      <c r="BL253" s="17" t="s">
        <v>127</v>
      </c>
      <c r="BM253" s="144" t="s">
        <v>1142</v>
      </c>
    </row>
    <row r="254" spans="2:65" s="1" customFormat="1" ht="33" customHeight="1">
      <c r="B254" s="132"/>
      <c r="C254" s="133" t="s">
        <v>444</v>
      </c>
      <c r="D254" s="133" t="s">
        <v>184</v>
      </c>
      <c r="E254" s="134" t="s">
        <v>445</v>
      </c>
      <c r="F254" s="135" t="s">
        <v>446</v>
      </c>
      <c r="G254" s="136" t="s">
        <v>356</v>
      </c>
      <c r="H254" s="137">
        <v>1</v>
      </c>
      <c r="I254" s="138"/>
      <c r="J254" s="139">
        <f>ROUND(I254*H254,2)</f>
        <v>0</v>
      </c>
      <c r="K254" s="135" t="s">
        <v>1</v>
      </c>
      <c r="L254" s="32"/>
      <c r="M254" s="140" t="s">
        <v>1</v>
      </c>
      <c r="N254" s="141" t="s">
        <v>37</v>
      </c>
      <c r="P254" s="142">
        <f>O254*H254</f>
        <v>0</v>
      </c>
      <c r="Q254" s="142">
        <v>0</v>
      </c>
      <c r="R254" s="142">
        <f>Q254*H254</f>
        <v>0</v>
      </c>
      <c r="S254" s="142">
        <v>4.1700000000000001E-2</v>
      </c>
      <c r="T254" s="143">
        <f>S254*H254</f>
        <v>4.1700000000000001E-2</v>
      </c>
      <c r="AR254" s="144" t="s">
        <v>127</v>
      </c>
      <c r="AT254" s="144" t="s">
        <v>184</v>
      </c>
      <c r="AU254" s="144" t="s">
        <v>82</v>
      </c>
      <c r="AY254" s="17" t="s">
        <v>181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80</v>
      </c>
      <c r="BK254" s="145">
        <f>ROUND(I254*H254,2)</f>
        <v>0</v>
      </c>
      <c r="BL254" s="17" t="s">
        <v>127</v>
      </c>
      <c r="BM254" s="144" t="s">
        <v>1143</v>
      </c>
    </row>
    <row r="255" spans="2:65" s="11" customFormat="1" ht="22.9" customHeight="1">
      <c r="B255" s="120"/>
      <c r="D255" s="121" t="s">
        <v>71</v>
      </c>
      <c r="E255" s="130" t="s">
        <v>452</v>
      </c>
      <c r="F255" s="130" t="s">
        <v>453</v>
      </c>
      <c r="I255" s="123"/>
      <c r="J255" s="131">
        <f>BK255</f>
        <v>0</v>
      </c>
      <c r="L255" s="120"/>
      <c r="M255" s="125"/>
      <c r="P255" s="126">
        <f>SUM(P256:P267)</f>
        <v>0</v>
      </c>
      <c r="R255" s="126">
        <f>SUM(R256:R267)</f>
        <v>7.6115199999999994E-2</v>
      </c>
      <c r="T255" s="127">
        <f>SUM(T256:T267)</f>
        <v>0</v>
      </c>
      <c r="AR255" s="121" t="s">
        <v>82</v>
      </c>
      <c r="AT255" s="128" t="s">
        <v>71</v>
      </c>
      <c r="AU255" s="128" t="s">
        <v>80</v>
      </c>
      <c r="AY255" s="121" t="s">
        <v>181</v>
      </c>
      <c r="BK255" s="129">
        <f>SUM(BK256:BK267)</f>
        <v>0</v>
      </c>
    </row>
    <row r="256" spans="2:65" s="1" customFormat="1" ht="16.5" customHeight="1">
      <c r="B256" s="132"/>
      <c r="C256" s="133" t="s">
        <v>448</v>
      </c>
      <c r="D256" s="133" t="s">
        <v>184</v>
      </c>
      <c r="E256" s="134" t="s">
        <v>455</v>
      </c>
      <c r="F256" s="135" t="s">
        <v>456</v>
      </c>
      <c r="G256" s="136" t="s">
        <v>187</v>
      </c>
      <c r="H256" s="137">
        <v>2.2400000000000002</v>
      </c>
      <c r="I256" s="138"/>
      <c r="J256" s="139">
        <f>ROUND(I256*H256,2)</f>
        <v>0</v>
      </c>
      <c r="K256" s="135" t="s">
        <v>188</v>
      </c>
      <c r="L256" s="32"/>
      <c r="M256" s="140" t="s">
        <v>1</v>
      </c>
      <c r="N256" s="141" t="s">
        <v>37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127</v>
      </c>
      <c r="AT256" s="144" t="s">
        <v>184</v>
      </c>
      <c r="AU256" s="144" t="s">
        <v>82</v>
      </c>
      <c r="AY256" s="17" t="s">
        <v>181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80</v>
      </c>
      <c r="BK256" s="145">
        <f>ROUND(I256*H256,2)</f>
        <v>0</v>
      </c>
      <c r="BL256" s="17" t="s">
        <v>127</v>
      </c>
      <c r="BM256" s="144" t="s">
        <v>1144</v>
      </c>
    </row>
    <row r="257" spans="2:65" s="12" customFormat="1">
      <c r="B257" s="146"/>
      <c r="D257" s="147" t="s">
        <v>191</v>
      </c>
      <c r="E257" s="148" t="s">
        <v>1</v>
      </c>
      <c r="F257" s="149" t="s">
        <v>1145</v>
      </c>
      <c r="H257" s="150">
        <v>2.2400000000000002</v>
      </c>
      <c r="I257" s="151"/>
      <c r="L257" s="146"/>
      <c r="M257" s="152"/>
      <c r="T257" s="153"/>
      <c r="AT257" s="148" t="s">
        <v>191</v>
      </c>
      <c r="AU257" s="148" t="s">
        <v>82</v>
      </c>
      <c r="AV257" s="12" t="s">
        <v>82</v>
      </c>
      <c r="AW257" s="12" t="s">
        <v>29</v>
      </c>
      <c r="AX257" s="12" t="s">
        <v>80</v>
      </c>
      <c r="AY257" s="148" t="s">
        <v>181</v>
      </c>
    </row>
    <row r="258" spans="2:65" s="1" customFormat="1" ht="16.5" customHeight="1">
      <c r="B258" s="132"/>
      <c r="C258" s="133" t="s">
        <v>454</v>
      </c>
      <c r="D258" s="133" t="s">
        <v>184</v>
      </c>
      <c r="E258" s="134" t="s">
        <v>460</v>
      </c>
      <c r="F258" s="135" t="s">
        <v>461</v>
      </c>
      <c r="G258" s="136" t="s">
        <v>187</v>
      </c>
      <c r="H258" s="137">
        <v>2.2400000000000002</v>
      </c>
      <c r="I258" s="138"/>
      <c r="J258" s="139">
        <f>ROUND(I258*H258,2)</f>
        <v>0</v>
      </c>
      <c r="K258" s="135" t="s">
        <v>188</v>
      </c>
      <c r="L258" s="32"/>
      <c r="M258" s="140" t="s">
        <v>1</v>
      </c>
      <c r="N258" s="141" t="s">
        <v>37</v>
      </c>
      <c r="P258" s="142">
        <f>O258*H258</f>
        <v>0</v>
      </c>
      <c r="Q258" s="142">
        <v>2.9999999999999997E-4</v>
      </c>
      <c r="R258" s="142">
        <f>Q258*H258</f>
        <v>6.7199999999999996E-4</v>
      </c>
      <c r="S258" s="142">
        <v>0</v>
      </c>
      <c r="T258" s="143">
        <f>S258*H258</f>
        <v>0</v>
      </c>
      <c r="AR258" s="144" t="s">
        <v>127</v>
      </c>
      <c r="AT258" s="144" t="s">
        <v>184</v>
      </c>
      <c r="AU258" s="144" t="s">
        <v>82</v>
      </c>
      <c r="AY258" s="17" t="s">
        <v>181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80</v>
      </c>
      <c r="BK258" s="145">
        <f>ROUND(I258*H258,2)</f>
        <v>0</v>
      </c>
      <c r="BL258" s="17" t="s">
        <v>127</v>
      </c>
      <c r="BM258" s="144" t="s">
        <v>1146</v>
      </c>
    </row>
    <row r="259" spans="2:65" s="1" customFormat="1" ht="24.2" customHeight="1">
      <c r="B259" s="132"/>
      <c r="C259" s="133" t="s">
        <v>459</v>
      </c>
      <c r="D259" s="133" t="s">
        <v>184</v>
      </c>
      <c r="E259" s="134" t="s">
        <v>464</v>
      </c>
      <c r="F259" s="135" t="s">
        <v>465</v>
      </c>
      <c r="G259" s="136" t="s">
        <v>187</v>
      </c>
      <c r="H259" s="137">
        <v>2.2400000000000002</v>
      </c>
      <c r="I259" s="138"/>
      <c r="J259" s="139">
        <f>ROUND(I259*H259,2)</f>
        <v>0</v>
      </c>
      <c r="K259" s="135" t="s">
        <v>188</v>
      </c>
      <c r="L259" s="32"/>
      <c r="M259" s="140" t="s">
        <v>1</v>
      </c>
      <c r="N259" s="141" t="s">
        <v>37</v>
      </c>
      <c r="P259" s="142">
        <f>O259*H259</f>
        <v>0</v>
      </c>
      <c r="Q259" s="142">
        <v>7.5799999999999999E-3</v>
      </c>
      <c r="R259" s="142">
        <f>Q259*H259</f>
        <v>1.69792E-2</v>
      </c>
      <c r="S259" s="142">
        <v>0</v>
      </c>
      <c r="T259" s="143">
        <f>S259*H259</f>
        <v>0</v>
      </c>
      <c r="AR259" s="144" t="s">
        <v>127</v>
      </c>
      <c r="AT259" s="144" t="s">
        <v>184</v>
      </c>
      <c r="AU259" s="144" t="s">
        <v>82</v>
      </c>
      <c r="AY259" s="17" t="s">
        <v>181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80</v>
      </c>
      <c r="BK259" s="145">
        <f>ROUND(I259*H259,2)</f>
        <v>0</v>
      </c>
      <c r="BL259" s="17" t="s">
        <v>127</v>
      </c>
      <c r="BM259" s="144" t="s">
        <v>1147</v>
      </c>
    </row>
    <row r="260" spans="2:65" s="1" customFormat="1" ht="24.2" customHeight="1">
      <c r="B260" s="132"/>
      <c r="C260" s="133" t="s">
        <v>463</v>
      </c>
      <c r="D260" s="133" t="s">
        <v>184</v>
      </c>
      <c r="E260" s="134" t="s">
        <v>468</v>
      </c>
      <c r="F260" s="135" t="s">
        <v>469</v>
      </c>
      <c r="G260" s="136" t="s">
        <v>187</v>
      </c>
      <c r="H260" s="137">
        <v>2.2400000000000002</v>
      </c>
      <c r="I260" s="138"/>
      <c r="J260" s="139">
        <f>ROUND(I260*H260,2)</f>
        <v>0</v>
      </c>
      <c r="K260" s="135" t="s">
        <v>188</v>
      </c>
      <c r="L260" s="32"/>
      <c r="M260" s="140" t="s">
        <v>1</v>
      </c>
      <c r="N260" s="141" t="s">
        <v>37</v>
      </c>
      <c r="P260" s="142">
        <f>O260*H260</f>
        <v>0</v>
      </c>
      <c r="Q260" s="142">
        <v>6.3E-3</v>
      </c>
      <c r="R260" s="142">
        <f>Q260*H260</f>
        <v>1.4112000000000001E-2</v>
      </c>
      <c r="S260" s="142">
        <v>0</v>
      </c>
      <c r="T260" s="143">
        <f>S260*H260</f>
        <v>0</v>
      </c>
      <c r="AR260" s="144" t="s">
        <v>127</v>
      </c>
      <c r="AT260" s="144" t="s">
        <v>184</v>
      </c>
      <c r="AU260" s="144" t="s">
        <v>82</v>
      </c>
      <c r="AY260" s="17" t="s">
        <v>181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80</v>
      </c>
      <c r="BK260" s="145">
        <f>ROUND(I260*H260,2)</f>
        <v>0</v>
      </c>
      <c r="BL260" s="17" t="s">
        <v>127</v>
      </c>
      <c r="BM260" s="144" t="s">
        <v>1148</v>
      </c>
    </row>
    <row r="261" spans="2:65" s="1" customFormat="1" ht="24.2" customHeight="1">
      <c r="B261" s="132"/>
      <c r="C261" s="170" t="s">
        <v>467</v>
      </c>
      <c r="D261" s="170" t="s">
        <v>272</v>
      </c>
      <c r="E261" s="171" t="s">
        <v>472</v>
      </c>
      <c r="F261" s="172" t="s">
        <v>473</v>
      </c>
      <c r="G261" s="173" t="s">
        <v>187</v>
      </c>
      <c r="H261" s="174">
        <v>2.464</v>
      </c>
      <c r="I261" s="175"/>
      <c r="J261" s="176">
        <f>ROUND(I261*H261,2)</f>
        <v>0</v>
      </c>
      <c r="K261" s="172" t="s">
        <v>188</v>
      </c>
      <c r="L261" s="177"/>
      <c r="M261" s="178" t="s">
        <v>1</v>
      </c>
      <c r="N261" s="179" t="s">
        <v>37</v>
      </c>
      <c r="P261" s="142">
        <f>O261*H261</f>
        <v>0</v>
      </c>
      <c r="Q261" s="142">
        <v>1.7999999999999999E-2</v>
      </c>
      <c r="R261" s="142">
        <f>Q261*H261</f>
        <v>4.4351999999999996E-2</v>
      </c>
      <c r="S261" s="142">
        <v>0</v>
      </c>
      <c r="T261" s="143">
        <f>S261*H261</f>
        <v>0</v>
      </c>
      <c r="AR261" s="144" t="s">
        <v>275</v>
      </c>
      <c r="AT261" s="144" t="s">
        <v>272</v>
      </c>
      <c r="AU261" s="144" t="s">
        <v>82</v>
      </c>
      <c r="AY261" s="17" t="s">
        <v>181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80</v>
      </c>
      <c r="BK261" s="145">
        <f>ROUND(I261*H261,2)</f>
        <v>0</v>
      </c>
      <c r="BL261" s="17" t="s">
        <v>127</v>
      </c>
      <c r="BM261" s="144" t="s">
        <v>1149</v>
      </c>
    </row>
    <row r="262" spans="2:65" s="12" customFormat="1">
      <c r="B262" s="146"/>
      <c r="D262" s="147" t="s">
        <v>191</v>
      </c>
      <c r="F262" s="149" t="s">
        <v>1150</v>
      </c>
      <c r="H262" s="150">
        <v>2.464</v>
      </c>
      <c r="I262" s="151"/>
      <c r="L262" s="146"/>
      <c r="M262" s="152"/>
      <c r="T262" s="153"/>
      <c r="AT262" s="148" t="s">
        <v>191</v>
      </c>
      <c r="AU262" s="148" t="s">
        <v>82</v>
      </c>
      <c r="AV262" s="12" t="s">
        <v>82</v>
      </c>
      <c r="AW262" s="12" t="s">
        <v>3</v>
      </c>
      <c r="AX262" s="12" t="s">
        <v>80</v>
      </c>
      <c r="AY262" s="148" t="s">
        <v>181</v>
      </c>
    </row>
    <row r="263" spans="2:65" s="1" customFormat="1" ht="24.2" customHeight="1">
      <c r="B263" s="132"/>
      <c r="C263" s="133" t="s">
        <v>471</v>
      </c>
      <c r="D263" s="133" t="s">
        <v>184</v>
      </c>
      <c r="E263" s="134" t="s">
        <v>477</v>
      </c>
      <c r="F263" s="135" t="s">
        <v>478</v>
      </c>
      <c r="G263" s="136" t="s">
        <v>187</v>
      </c>
      <c r="H263" s="137">
        <v>2.2400000000000002</v>
      </c>
      <c r="I263" s="138"/>
      <c r="J263" s="139">
        <f>ROUND(I263*H263,2)</f>
        <v>0</v>
      </c>
      <c r="K263" s="135" t="s">
        <v>188</v>
      </c>
      <c r="L263" s="32"/>
      <c r="M263" s="140" t="s">
        <v>1</v>
      </c>
      <c r="N263" s="141" t="s">
        <v>37</v>
      </c>
      <c r="P263" s="142">
        <f>O263*H263</f>
        <v>0</v>
      </c>
      <c r="Q263" s="142">
        <v>0</v>
      </c>
      <c r="R263" s="142">
        <f>Q263*H263</f>
        <v>0</v>
      </c>
      <c r="S263" s="142">
        <v>0</v>
      </c>
      <c r="T263" s="143">
        <f>S263*H263</f>
        <v>0</v>
      </c>
      <c r="AR263" s="144" t="s">
        <v>127</v>
      </c>
      <c r="AT263" s="144" t="s">
        <v>184</v>
      </c>
      <c r="AU263" s="144" t="s">
        <v>82</v>
      </c>
      <c r="AY263" s="17" t="s">
        <v>181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80</v>
      </c>
      <c r="BK263" s="145">
        <f>ROUND(I263*H263,2)</f>
        <v>0</v>
      </c>
      <c r="BL263" s="17" t="s">
        <v>127</v>
      </c>
      <c r="BM263" s="144" t="s">
        <v>1151</v>
      </c>
    </row>
    <row r="264" spans="2:65" s="1" customFormat="1" ht="24.2" customHeight="1">
      <c r="B264" s="132"/>
      <c r="C264" s="133" t="s">
        <v>476</v>
      </c>
      <c r="D264" s="133" t="s">
        <v>184</v>
      </c>
      <c r="E264" s="134" t="s">
        <v>481</v>
      </c>
      <c r="F264" s="135" t="s">
        <v>482</v>
      </c>
      <c r="G264" s="136" t="s">
        <v>187</v>
      </c>
      <c r="H264" s="137">
        <v>2.2400000000000002</v>
      </c>
      <c r="I264" s="138"/>
      <c r="J264" s="139">
        <f>ROUND(I264*H264,2)</f>
        <v>0</v>
      </c>
      <c r="K264" s="135" t="s">
        <v>188</v>
      </c>
      <c r="L264" s="32"/>
      <c r="M264" s="140" t="s">
        <v>1</v>
      </c>
      <c r="N264" s="141" t="s">
        <v>37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127</v>
      </c>
      <c r="AT264" s="144" t="s">
        <v>184</v>
      </c>
      <c r="AU264" s="144" t="s">
        <v>82</v>
      </c>
      <c r="AY264" s="17" t="s">
        <v>181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7" t="s">
        <v>80</v>
      </c>
      <c r="BK264" s="145">
        <f>ROUND(I264*H264,2)</f>
        <v>0</v>
      </c>
      <c r="BL264" s="17" t="s">
        <v>127</v>
      </c>
      <c r="BM264" s="144" t="s">
        <v>1152</v>
      </c>
    </row>
    <row r="265" spans="2:65" s="1" customFormat="1" ht="24.2" customHeight="1">
      <c r="B265" s="132"/>
      <c r="C265" s="133" t="s">
        <v>480</v>
      </c>
      <c r="D265" s="133" t="s">
        <v>184</v>
      </c>
      <c r="E265" s="134" t="s">
        <v>485</v>
      </c>
      <c r="F265" s="135" t="s">
        <v>486</v>
      </c>
      <c r="G265" s="136" t="s">
        <v>187</v>
      </c>
      <c r="H265" s="137">
        <v>2.2400000000000002</v>
      </c>
      <c r="I265" s="138"/>
      <c r="J265" s="139">
        <f>ROUND(I265*H265,2)</f>
        <v>0</v>
      </c>
      <c r="K265" s="135" t="s">
        <v>188</v>
      </c>
      <c r="L265" s="32"/>
      <c r="M265" s="140" t="s">
        <v>1</v>
      </c>
      <c r="N265" s="141" t="s">
        <v>37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127</v>
      </c>
      <c r="AT265" s="144" t="s">
        <v>184</v>
      </c>
      <c r="AU265" s="144" t="s">
        <v>82</v>
      </c>
      <c r="AY265" s="17" t="s">
        <v>181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80</v>
      </c>
      <c r="BK265" s="145">
        <f>ROUND(I265*H265,2)</f>
        <v>0</v>
      </c>
      <c r="BL265" s="17" t="s">
        <v>127</v>
      </c>
      <c r="BM265" s="144" t="s">
        <v>1153</v>
      </c>
    </row>
    <row r="266" spans="2:65" s="1" customFormat="1" ht="24.2" customHeight="1">
      <c r="B266" s="132"/>
      <c r="C266" s="133" t="s">
        <v>484</v>
      </c>
      <c r="D266" s="133" t="s">
        <v>184</v>
      </c>
      <c r="E266" s="134" t="s">
        <v>489</v>
      </c>
      <c r="F266" s="135" t="s">
        <v>490</v>
      </c>
      <c r="G266" s="136" t="s">
        <v>236</v>
      </c>
      <c r="H266" s="137">
        <v>7.5999999999999998E-2</v>
      </c>
      <c r="I266" s="138"/>
      <c r="J266" s="139">
        <f>ROUND(I266*H266,2)</f>
        <v>0</v>
      </c>
      <c r="K266" s="135" t="s">
        <v>188</v>
      </c>
      <c r="L266" s="32"/>
      <c r="M266" s="140" t="s">
        <v>1</v>
      </c>
      <c r="N266" s="141" t="s">
        <v>37</v>
      </c>
      <c r="P266" s="142">
        <f>O266*H266</f>
        <v>0</v>
      </c>
      <c r="Q266" s="142">
        <v>0</v>
      </c>
      <c r="R266" s="142">
        <f>Q266*H266</f>
        <v>0</v>
      </c>
      <c r="S266" s="142">
        <v>0</v>
      </c>
      <c r="T266" s="143">
        <f>S266*H266</f>
        <v>0</v>
      </c>
      <c r="AR266" s="144" t="s">
        <v>127</v>
      </c>
      <c r="AT266" s="144" t="s">
        <v>184</v>
      </c>
      <c r="AU266" s="144" t="s">
        <v>82</v>
      </c>
      <c r="AY266" s="17" t="s">
        <v>181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80</v>
      </c>
      <c r="BK266" s="145">
        <f>ROUND(I266*H266,2)</f>
        <v>0</v>
      </c>
      <c r="BL266" s="17" t="s">
        <v>127</v>
      </c>
      <c r="BM266" s="144" t="s">
        <v>1154</v>
      </c>
    </row>
    <row r="267" spans="2:65" s="1" customFormat="1" ht="24.2" customHeight="1">
      <c r="B267" s="132"/>
      <c r="C267" s="133" t="s">
        <v>488</v>
      </c>
      <c r="D267" s="133" t="s">
        <v>184</v>
      </c>
      <c r="E267" s="134" t="s">
        <v>493</v>
      </c>
      <c r="F267" s="135" t="s">
        <v>494</v>
      </c>
      <c r="G267" s="136" t="s">
        <v>236</v>
      </c>
      <c r="H267" s="137">
        <v>7.5999999999999998E-2</v>
      </c>
      <c r="I267" s="138"/>
      <c r="J267" s="139">
        <f>ROUND(I267*H267,2)</f>
        <v>0</v>
      </c>
      <c r="K267" s="135" t="s">
        <v>188</v>
      </c>
      <c r="L267" s="32"/>
      <c r="M267" s="140" t="s">
        <v>1</v>
      </c>
      <c r="N267" s="141" t="s">
        <v>37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127</v>
      </c>
      <c r="AT267" s="144" t="s">
        <v>184</v>
      </c>
      <c r="AU267" s="144" t="s">
        <v>82</v>
      </c>
      <c r="AY267" s="17" t="s">
        <v>181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7" t="s">
        <v>80</v>
      </c>
      <c r="BK267" s="145">
        <f>ROUND(I267*H267,2)</f>
        <v>0</v>
      </c>
      <c r="BL267" s="17" t="s">
        <v>127</v>
      </c>
      <c r="BM267" s="144" t="s">
        <v>1155</v>
      </c>
    </row>
    <row r="268" spans="2:65" s="11" customFormat="1" ht="22.9" customHeight="1">
      <c r="B268" s="120"/>
      <c r="D268" s="121" t="s">
        <v>71</v>
      </c>
      <c r="E268" s="130" t="s">
        <v>496</v>
      </c>
      <c r="F268" s="130" t="s">
        <v>497</v>
      </c>
      <c r="I268" s="123"/>
      <c r="J268" s="131">
        <f>BK268</f>
        <v>0</v>
      </c>
      <c r="L268" s="120"/>
      <c r="M268" s="125"/>
      <c r="P268" s="126">
        <f>SUM(P269:P283)</f>
        <v>0</v>
      </c>
      <c r="R268" s="126">
        <f>SUM(R269:R283)</f>
        <v>6.3645799999999988E-2</v>
      </c>
      <c r="T268" s="127">
        <f>SUM(T269:T283)</f>
        <v>5.6340000000000001E-2</v>
      </c>
      <c r="AR268" s="121" t="s">
        <v>82</v>
      </c>
      <c r="AT268" s="128" t="s">
        <v>71</v>
      </c>
      <c r="AU268" s="128" t="s">
        <v>80</v>
      </c>
      <c r="AY268" s="121" t="s">
        <v>181</v>
      </c>
      <c r="BK268" s="129">
        <f>SUM(BK269:BK283)</f>
        <v>0</v>
      </c>
    </row>
    <row r="269" spans="2:65" s="1" customFormat="1" ht="16.5" customHeight="1">
      <c r="B269" s="132"/>
      <c r="C269" s="133" t="s">
        <v>492</v>
      </c>
      <c r="D269" s="133" t="s">
        <v>184</v>
      </c>
      <c r="E269" s="134" t="s">
        <v>499</v>
      </c>
      <c r="F269" s="135" t="s">
        <v>500</v>
      </c>
      <c r="G269" s="136" t="s">
        <v>187</v>
      </c>
      <c r="H269" s="137">
        <v>17</v>
      </c>
      <c r="I269" s="138"/>
      <c r="J269" s="139">
        <f>ROUND(I269*H269,2)</f>
        <v>0</v>
      </c>
      <c r="K269" s="135" t="s">
        <v>188</v>
      </c>
      <c r="L269" s="32"/>
      <c r="M269" s="140" t="s">
        <v>1</v>
      </c>
      <c r="N269" s="141" t="s">
        <v>37</v>
      </c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AR269" s="144" t="s">
        <v>127</v>
      </c>
      <c r="AT269" s="144" t="s">
        <v>184</v>
      </c>
      <c r="AU269" s="144" t="s">
        <v>82</v>
      </c>
      <c r="AY269" s="17" t="s">
        <v>181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80</v>
      </c>
      <c r="BK269" s="145">
        <f>ROUND(I269*H269,2)</f>
        <v>0</v>
      </c>
      <c r="BL269" s="17" t="s">
        <v>127</v>
      </c>
      <c r="BM269" s="144" t="s">
        <v>707</v>
      </c>
    </row>
    <row r="270" spans="2:65" s="12" customFormat="1">
      <c r="B270" s="146"/>
      <c r="D270" s="147" t="s">
        <v>191</v>
      </c>
      <c r="E270" s="148" t="s">
        <v>1</v>
      </c>
      <c r="F270" s="149" t="s">
        <v>1053</v>
      </c>
      <c r="H270" s="150">
        <v>19.239999999999998</v>
      </c>
      <c r="I270" s="151"/>
      <c r="L270" s="146"/>
      <c r="M270" s="152"/>
      <c r="T270" s="153"/>
      <c r="AT270" s="148" t="s">
        <v>191</v>
      </c>
      <c r="AU270" s="148" t="s">
        <v>82</v>
      </c>
      <c r="AV270" s="12" t="s">
        <v>82</v>
      </c>
      <c r="AW270" s="12" t="s">
        <v>29</v>
      </c>
      <c r="AX270" s="12" t="s">
        <v>72</v>
      </c>
      <c r="AY270" s="148" t="s">
        <v>181</v>
      </c>
    </row>
    <row r="271" spans="2:65" s="12" customFormat="1">
      <c r="B271" s="146"/>
      <c r="D271" s="147" t="s">
        <v>191</v>
      </c>
      <c r="E271" s="148" t="s">
        <v>1</v>
      </c>
      <c r="F271" s="149" t="s">
        <v>1156</v>
      </c>
      <c r="H271" s="150">
        <v>-2.2400000000000002</v>
      </c>
      <c r="I271" s="151"/>
      <c r="L271" s="146"/>
      <c r="M271" s="152"/>
      <c r="T271" s="153"/>
      <c r="AT271" s="148" t="s">
        <v>191</v>
      </c>
      <c r="AU271" s="148" t="s">
        <v>82</v>
      </c>
      <c r="AV271" s="12" t="s">
        <v>82</v>
      </c>
      <c r="AW271" s="12" t="s">
        <v>29</v>
      </c>
      <c r="AX271" s="12" t="s">
        <v>72</v>
      </c>
      <c r="AY271" s="148" t="s">
        <v>181</v>
      </c>
    </row>
    <row r="272" spans="2:65" s="13" customFormat="1">
      <c r="B272" s="154"/>
      <c r="D272" s="147" t="s">
        <v>191</v>
      </c>
      <c r="E272" s="155" t="s">
        <v>1</v>
      </c>
      <c r="F272" s="156" t="s">
        <v>193</v>
      </c>
      <c r="H272" s="157">
        <v>17</v>
      </c>
      <c r="I272" s="158"/>
      <c r="L272" s="154"/>
      <c r="M272" s="159"/>
      <c r="T272" s="160"/>
      <c r="AT272" s="155" t="s">
        <v>191</v>
      </c>
      <c r="AU272" s="155" t="s">
        <v>82</v>
      </c>
      <c r="AV272" s="13" t="s">
        <v>189</v>
      </c>
      <c r="AW272" s="13" t="s">
        <v>29</v>
      </c>
      <c r="AX272" s="13" t="s">
        <v>80</v>
      </c>
      <c r="AY272" s="155" t="s">
        <v>181</v>
      </c>
    </row>
    <row r="273" spans="2:65" s="1" customFormat="1" ht="24.2" customHeight="1">
      <c r="B273" s="132"/>
      <c r="C273" s="133" t="s">
        <v>498</v>
      </c>
      <c r="D273" s="133" t="s">
        <v>184</v>
      </c>
      <c r="E273" s="134" t="s">
        <v>504</v>
      </c>
      <c r="F273" s="135" t="s">
        <v>505</v>
      </c>
      <c r="G273" s="136" t="s">
        <v>187</v>
      </c>
      <c r="H273" s="137">
        <v>17</v>
      </c>
      <c r="I273" s="138"/>
      <c r="J273" s="139">
        <f>ROUND(I273*H273,2)</f>
        <v>0</v>
      </c>
      <c r="K273" s="135" t="s">
        <v>188</v>
      </c>
      <c r="L273" s="32"/>
      <c r="M273" s="140" t="s">
        <v>1</v>
      </c>
      <c r="N273" s="141" t="s">
        <v>37</v>
      </c>
      <c r="P273" s="142">
        <f>O273*H273</f>
        <v>0</v>
      </c>
      <c r="Q273" s="142">
        <v>0</v>
      </c>
      <c r="R273" s="142">
        <f>Q273*H273</f>
        <v>0</v>
      </c>
      <c r="S273" s="142">
        <v>3.0000000000000001E-3</v>
      </c>
      <c r="T273" s="143">
        <f>S273*H273</f>
        <v>5.1000000000000004E-2</v>
      </c>
      <c r="AR273" s="144" t="s">
        <v>127</v>
      </c>
      <c r="AT273" s="144" t="s">
        <v>184</v>
      </c>
      <c r="AU273" s="144" t="s">
        <v>82</v>
      </c>
      <c r="AY273" s="17" t="s">
        <v>181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7" t="s">
        <v>80</v>
      </c>
      <c r="BK273" s="145">
        <f>ROUND(I273*H273,2)</f>
        <v>0</v>
      </c>
      <c r="BL273" s="17" t="s">
        <v>127</v>
      </c>
      <c r="BM273" s="144" t="s">
        <v>708</v>
      </c>
    </row>
    <row r="274" spans="2:65" s="1" customFormat="1" ht="16.5" customHeight="1">
      <c r="B274" s="132"/>
      <c r="C274" s="133" t="s">
        <v>503</v>
      </c>
      <c r="D274" s="133" t="s">
        <v>184</v>
      </c>
      <c r="E274" s="134" t="s">
        <v>509</v>
      </c>
      <c r="F274" s="135" t="s">
        <v>510</v>
      </c>
      <c r="G274" s="136" t="s">
        <v>187</v>
      </c>
      <c r="H274" s="137">
        <v>17</v>
      </c>
      <c r="I274" s="138"/>
      <c r="J274" s="139">
        <f>ROUND(I274*H274,2)</f>
        <v>0</v>
      </c>
      <c r="K274" s="135" t="s">
        <v>188</v>
      </c>
      <c r="L274" s="32"/>
      <c r="M274" s="140" t="s">
        <v>1</v>
      </c>
      <c r="N274" s="141" t="s">
        <v>37</v>
      </c>
      <c r="P274" s="142">
        <f>O274*H274</f>
        <v>0</v>
      </c>
      <c r="Q274" s="142">
        <v>2.9999999999999997E-4</v>
      </c>
      <c r="R274" s="142">
        <f>Q274*H274</f>
        <v>5.0999999999999995E-3</v>
      </c>
      <c r="S274" s="142">
        <v>0</v>
      </c>
      <c r="T274" s="143">
        <f>S274*H274</f>
        <v>0</v>
      </c>
      <c r="AR274" s="144" t="s">
        <v>127</v>
      </c>
      <c r="AT274" s="144" t="s">
        <v>184</v>
      </c>
      <c r="AU274" s="144" t="s">
        <v>82</v>
      </c>
      <c r="AY274" s="17" t="s">
        <v>181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7" t="s">
        <v>80</v>
      </c>
      <c r="BK274" s="145">
        <f>ROUND(I274*H274,2)</f>
        <v>0</v>
      </c>
      <c r="BL274" s="17" t="s">
        <v>127</v>
      </c>
      <c r="BM274" s="144" t="s">
        <v>709</v>
      </c>
    </row>
    <row r="275" spans="2:65" s="1" customFormat="1" ht="16.5" customHeight="1">
      <c r="B275" s="132"/>
      <c r="C275" s="170" t="s">
        <v>508</v>
      </c>
      <c r="D275" s="170" t="s">
        <v>272</v>
      </c>
      <c r="E275" s="171" t="s">
        <v>513</v>
      </c>
      <c r="F275" s="172" t="s">
        <v>514</v>
      </c>
      <c r="G275" s="173" t="s">
        <v>187</v>
      </c>
      <c r="H275" s="174">
        <v>18.7</v>
      </c>
      <c r="I275" s="175"/>
      <c r="J275" s="176">
        <f>ROUND(I275*H275,2)</f>
        <v>0</v>
      </c>
      <c r="K275" s="172" t="s">
        <v>188</v>
      </c>
      <c r="L275" s="177"/>
      <c r="M275" s="178" t="s">
        <v>1</v>
      </c>
      <c r="N275" s="179" t="s">
        <v>37</v>
      </c>
      <c r="P275" s="142">
        <f>O275*H275</f>
        <v>0</v>
      </c>
      <c r="Q275" s="142">
        <v>2.8300000000000001E-3</v>
      </c>
      <c r="R275" s="142">
        <f>Q275*H275</f>
        <v>5.2920999999999996E-2</v>
      </c>
      <c r="S275" s="142">
        <v>0</v>
      </c>
      <c r="T275" s="143">
        <f>S275*H275</f>
        <v>0</v>
      </c>
      <c r="AR275" s="144" t="s">
        <v>275</v>
      </c>
      <c r="AT275" s="144" t="s">
        <v>272</v>
      </c>
      <c r="AU275" s="144" t="s">
        <v>82</v>
      </c>
      <c r="AY275" s="17" t="s">
        <v>181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7" t="s">
        <v>80</v>
      </c>
      <c r="BK275" s="145">
        <f>ROUND(I275*H275,2)</f>
        <v>0</v>
      </c>
      <c r="BL275" s="17" t="s">
        <v>127</v>
      </c>
      <c r="BM275" s="144" t="s">
        <v>710</v>
      </c>
    </row>
    <row r="276" spans="2:65" s="12" customFormat="1">
      <c r="B276" s="146"/>
      <c r="D276" s="147" t="s">
        <v>191</v>
      </c>
      <c r="F276" s="149" t="s">
        <v>1157</v>
      </c>
      <c r="H276" s="150">
        <v>18.7</v>
      </c>
      <c r="I276" s="151"/>
      <c r="L276" s="146"/>
      <c r="M276" s="152"/>
      <c r="T276" s="153"/>
      <c r="AT276" s="148" t="s">
        <v>191</v>
      </c>
      <c r="AU276" s="148" t="s">
        <v>82</v>
      </c>
      <c r="AV276" s="12" t="s">
        <v>82</v>
      </c>
      <c r="AW276" s="12" t="s">
        <v>3</v>
      </c>
      <c r="AX276" s="12" t="s">
        <v>80</v>
      </c>
      <c r="AY276" s="148" t="s">
        <v>181</v>
      </c>
    </row>
    <row r="277" spans="2:65" s="1" customFormat="1" ht="21.75" customHeight="1">
      <c r="B277" s="132"/>
      <c r="C277" s="133" t="s">
        <v>512</v>
      </c>
      <c r="D277" s="133" t="s">
        <v>184</v>
      </c>
      <c r="E277" s="134" t="s">
        <v>517</v>
      </c>
      <c r="F277" s="135" t="s">
        <v>518</v>
      </c>
      <c r="G277" s="136" t="s">
        <v>240</v>
      </c>
      <c r="H277" s="137">
        <v>17.8</v>
      </c>
      <c r="I277" s="138"/>
      <c r="J277" s="139">
        <f>ROUND(I277*H277,2)</f>
        <v>0</v>
      </c>
      <c r="K277" s="135" t="s">
        <v>188</v>
      </c>
      <c r="L277" s="32"/>
      <c r="M277" s="140" t="s">
        <v>1</v>
      </c>
      <c r="N277" s="141" t="s">
        <v>37</v>
      </c>
      <c r="P277" s="142">
        <f>O277*H277</f>
        <v>0</v>
      </c>
      <c r="Q277" s="142">
        <v>0</v>
      </c>
      <c r="R277" s="142">
        <f>Q277*H277</f>
        <v>0</v>
      </c>
      <c r="S277" s="142">
        <v>2.9999999999999997E-4</v>
      </c>
      <c r="T277" s="143">
        <f>S277*H277</f>
        <v>5.3400000000000001E-3</v>
      </c>
      <c r="AR277" s="144" t="s">
        <v>127</v>
      </c>
      <c r="AT277" s="144" t="s">
        <v>184</v>
      </c>
      <c r="AU277" s="144" t="s">
        <v>82</v>
      </c>
      <c r="AY277" s="17" t="s">
        <v>181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7" t="s">
        <v>80</v>
      </c>
      <c r="BK277" s="145">
        <f>ROUND(I277*H277,2)</f>
        <v>0</v>
      </c>
      <c r="BL277" s="17" t="s">
        <v>127</v>
      </c>
      <c r="BM277" s="144" t="s">
        <v>712</v>
      </c>
    </row>
    <row r="278" spans="2:65" s="12" customFormat="1">
      <c r="B278" s="146"/>
      <c r="D278" s="147" t="s">
        <v>191</v>
      </c>
      <c r="E278" s="148" t="s">
        <v>1</v>
      </c>
      <c r="F278" s="149" t="s">
        <v>1077</v>
      </c>
      <c r="H278" s="150">
        <v>17.8</v>
      </c>
      <c r="I278" s="151"/>
      <c r="L278" s="146"/>
      <c r="M278" s="152"/>
      <c r="T278" s="153"/>
      <c r="AT278" s="148" t="s">
        <v>191</v>
      </c>
      <c r="AU278" s="148" t="s">
        <v>82</v>
      </c>
      <c r="AV278" s="12" t="s">
        <v>82</v>
      </c>
      <c r="AW278" s="12" t="s">
        <v>29</v>
      </c>
      <c r="AX278" s="12" t="s">
        <v>80</v>
      </c>
      <c r="AY278" s="148" t="s">
        <v>181</v>
      </c>
    </row>
    <row r="279" spans="2:65" s="1" customFormat="1" ht="16.5" customHeight="1">
      <c r="B279" s="132"/>
      <c r="C279" s="133" t="s">
        <v>516</v>
      </c>
      <c r="D279" s="133" t="s">
        <v>184</v>
      </c>
      <c r="E279" s="134" t="s">
        <v>522</v>
      </c>
      <c r="F279" s="135" t="s">
        <v>523</v>
      </c>
      <c r="G279" s="136" t="s">
        <v>240</v>
      </c>
      <c r="H279" s="137">
        <v>17.8</v>
      </c>
      <c r="I279" s="138"/>
      <c r="J279" s="139">
        <f>ROUND(I279*H279,2)</f>
        <v>0</v>
      </c>
      <c r="K279" s="135" t="s">
        <v>188</v>
      </c>
      <c r="L279" s="32"/>
      <c r="M279" s="140" t="s">
        <v>1</v>
      </c>
      <c r="N279" s="141" t="s">
        <v>37</v>
      </c>
      <c r="P279" s="142">
        <f>O279*H279</f>
        <v>0</v>
      </c>
      <c r="Q279" s="142">
        <v>1.0000000000000001E-5</v>
      </c>
      <c r="R279" s="142">
        <f>Q279*H279</f>
        <v>1.7800000000000002E-4</v>
      </c>
      <c r="S279" s="142">
        <v>0</v>
      </c>
      <c r="T279" s="143">
        <f>S279*H279</f>
        <v>0</v>
      </c>
      <c r="AR279" s="144" t="s">
        <v>127</v>
      </c>
      <c r="AT279" s="144" t="s">
        <v>184</v>
      </c>
      <c r="AU279" s="144" t="s">
        <v>82</v>
      </c>
      <c r="AY279" s="17" t="s">
        <v>181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7" t="s">
        <v>80</v>
      </c>
      <c r="BK279" s="145">
        <f>ROUND(I279*H279,2)</f>
        <v>0</v>
      </c>
      <c r="BL279" s="17" t="s">
        <v>127</v>
      </c>
      <c r="BM279" s="144" t="s">
        <v>714</v>
      </c>
    </row>
    <row r="280" spans="2:65" s="1" customFormat="1" ht="16.5" customHeight="1">
      <c r="B280" s="132"/>
      <c r="C280" s="170" t="s">
        <v>521</v>
      </c>
      <c r="D280" s="170" t="s">
        <v>272</v>
      </c>
      <c r="E280" s="171" t="s">
        <v>527</v>
      </c>
      <c r="F280" s="172" t="s">
        <v>528</v>
      </c>
      <c r="G280" s="173" t="s">
        <v>240</v>
      </c>
      <c r="H280" s="174">
        <v>18.155999999999999</v>
      </c>
      <c r="I280" s="175"/>
      <c r="J280" s="176">
        <f>ROUND(I280*H280,2)</f>
        <v>0</v>
      </c>
      <c r="K280" s="172" t="s">
        <v>1</v>
      </c>
      <c r="L280" s="177"/>
      <c r="M280" s="178" t="s">
        <v>1</v>
      </c>
      <c r="N280" s="179" t="s">
        <v>37</v>
      </c>
      <c r="P280" s="142">
        <f>O280*H280</f>
        <v>0</v>
      </c>
      <c r="Q280" s="142">
        <v>2.9999999999999997E-4</v>
      </c>
      <c r="R280" s="142">
        <f>Q280*H280</f>
        <v>5.446799999999999E-3</v>
      </c>
      <c r="S280" s="142">
        <v>0</v>
      </c>
      <c r="T280" s="143">
        <f>S280*H280</f>
        <v>0</v>
      </c>
      <c r="AR280" s="144" t="s">
        <v>275</v>
      </c>
      <c r="AT280" s="144" t="s">
        <v>272</v>
      </c>
      <c r="AU280" s="144" t="s">
        <v>82</v>
      </c>
      <c r="AY280" s="17" t="s">
        <v>181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7" t="s">
        <v>80</v>
      </c>
      <c r="BK280" s="145">
        <f>ROUND(I280*H280,2)</f>
        <v>0</v>
      </c>
      <c r="BL280" s="17" t="s">
        <v>127</v>
      </c>
      <c r="BM280" s="144" t="s">
        <v>715</v>
      </c>
    </row>
    <row r="281" spans="2:65" s="12" customFormat="1">
      <c r="B281" s="146"/>
      <c r="D281" s="147" t="s">
        <v>191</v>
      </c>
      <c r="F281" s="149" t="s">
        <v>1078</v>
      </c>
      <c r="H281" s="150">
        <v>18.155999999999999</v>
      </c>
      <c r="I281" s="151"/>
      <c r="L281" s="146"/>
      <c r="M281" s="152"/>
      <c r="T281" s="153"/>
      <c r="AT281" s="148" t="s">
        <v>191</v>
      </c>
      <c r="AU281" s="148" t="s">
        <v>82</v>
      </c>
      <c r="AV281" s="12" t="s">
        <v>82</v>
      </c>
      <c r="AW281" s="12" t="s">
        <v>3</v>
      </c>
      <c r="AX281" s="12" t="s">
        <v>80</v>
      </c>
      <c r="AY281" s="148" t="s">
        <v>181</v>
      </c>
    </row>
    <row r="282" spans="2:65" s="1" customFormat="1" ht="24.2" customHeight="1">
      <c r="B282" s="132"/>
      <c r="C282" s="133" t="s">
        <v>526</v>
      </c>
      <c r="D282" s="133" t="s">
        <v>184</v>
      </c>
      <c r="E282" s="134" t="s">
        <v>532</v>
      </c>
      <c r="F282" s="135" t="s">
        <v>533</v>
      </c>
      <c r="G282" s="136" t="s">
        <v>236</v>
      </c>
      <c r="H282" s="137">
        <v>6.4000000000000001E-2</v>
      </c>
      <c r="I282" s="138"/>
      <c r="J282" s="139">
        <f>ROUND(I282*H282,2)</f>
        <v>0</v>
      </c>
      <c r="K282" s="135" t="s">
        <v>188</v>
      </c>
      <c r="L282" s="32"/>
      <c r="M282" s="140" t="s">
        <v>1</v>
      </c>
      <c r="N282" s="141" t="s">
        <v>37</v>
      </c>
      <c r="P282" s="142">
        <f>O282*H282</f>
        <v>0</v>
      </c>
      <c r="Q282" s="142">
        <v>0</v>
      </c>
      <c r="R282" s="142">
        <f>Q282*H282</f>
        <v>0</v>
      </c>
      <c r="S282" s="142">
        <v>0</v>
      </c>
      <c r="T282" s="143">
        <f>S282*H282</f>
        <v>0</v>
      </c>
      <c r="AR282" s="144" t="s">
        <v>127</v>
      </c>
      <c r="AT282" s="144" t="s">
        <v>184</v>
      </c>
      <c r="AU282" s="144" t="s">
        <v>82</v>
      </c>
      <c r="AY282" s="17" t="s">
        <v>181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7" t="s">
        <v>80</v>
      </c>
      <c r="BK282" s="145">
        <f>ROUND(I282*H282,2)</f>
        <v>0</v>
      </c>
      <c r="BL282" s="17" t="s">
        <v>127</v>
      </c>
      <c r="BM282" s="144" t="s">
        <v>717</v>
      </c>
    </row>
    <row r="283" spans="2:65" s="1" customFormat="1" ht="24.2" customHeight="1">
      <c r="B283" s="132"/>
      <c r="C283" s="133" t="s">
        <v>531</v>
      </c>
      <c r="D283" s="133" t="s">
        <v>184</v>
      </c>
      <c r="E283" s="134" t="s">
        <v>536</v>
      </c>
      <c r="F283" s="135" t="s">
        <v>537</v>
      </c>
      <c r="G283" s="136" t="s">
        <v>236</v>
      </c>
      <c r="H283" s="137">
        <v>6.4000000000000001E-2</v>
      </c>
      <c r="I283" s="138"/>
      <c r="J283" s="139">
        <f>ROUND(I283*H283,2)</f>
        <v>0</v>
      </c>
      <c r="K283" s="135" t="s">
        <v>188</v>
      </c>
      <c r="L283" s="32"/>
      <c r="M283" s="140" t="s">
        <v>1</v>
      </c>
      <c r="N283" s="141" t="s">
        <v>37</v>
      </c>
      <c r="P283" s="142">
        <f>O283*H283</f>
        <v>0</v>
      </c>
      <c r="Q283" s="142">
        <v>0</v>
      </c>
      <c r="R283" s="142">
        <f>Q283*H283</f>
        <v>0</v>
      </c>
      <c r="S283" s="142">
        <v>0</v>
      </c>
      <c r="T283" s="143">
        <f>S283*H283</f>
        <v>0</v>
      </c>
      <c r="AR283" s="144" t="s">
        <v>127</v>
      </c>
      <c r="AT283" s="144" t="s">
        <v>184</v>
      </c>
      <c r="AU283" s="144" t="s">
        <v>82</v>
      </c>
      <c r="AY283" s="17" t="s">
        <v>181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80</v>
      </c>
      <c r="BK283" s="145">
        <f>ROUND(I283*H283,2)</f>
        <v>0</v>
      </c>
      <c r="BL283" s="17" t="s">
        <v>127</v>
      </c>
      <c r="BM283" s="144" t="s">
        <v>768</v>
      </c>
    </row>
    <row r="284" spans="2:65" s="11" customFormat="1" ht="22.9" customHeight="1">
      <c r="B284" s="120"/>
      <c r="D284" s="121" t="s">
        <v>71</v>
      </c>
      <c r="E284" s="130" t="s">
        <v>539</v>
      </c>
      <c r="F284" s="130" t="s">
        <v>540</v>
      </c>
      <c r="I284" s="123"/>
      <c r="J284" s="131">
        <f>BK284</f>
        <v>0</v>
      </c>
      <c r="L284" s="120"/>
      <c r="M284" s="125"/>
      <c r="P284" s="126">
        <f>SUM(P285:P303)</f>
        <v>0</v>
      </c>
      <c r="R284" s="126">
        <f>SUM(R285:R303)</f>
        <v>0.26619599999999999</v>
      </c>
      <c r="T284" s="127">
        <f>SUM(T285:T303)</f>
        <v>0</v>
      </c>
      <c r="AR284" s="121" t="s">
        <v>82</v>
      </c>
      <c r="AT284" s="128" t="s">
        <v>71</v>
      </c>
      <c r="AU284" s="128" t="s">
        <v>80</v>
      </c>
      <c r="AY284" s="121" t="s">
        <v>181</v>
      </c>
      <c r="BK284" s="129">
        <f>SUM(BK285:BK303)</f>
        <v>0</v>
      </c>
    </row>
    <row r="285" spans="2:65" s="1" customFormat="1" ht="16.5" customHeight="1">
      <c r="B285" s="132"/>
      <c r="C285" s="133" t="s">
        <v>535</v>
      </c>
      <c r="D285" s="133" t="s">
        <v>184</v>
      </c>
      <c r="E285" s="134" t="s">
        <v>542</v>
      </c>
      <c r="F285" s="135" t="s">
        <v>543</v>
      </c>
      <c r="G285" s="136" t="s">
        <v>187</v>
      </c>
      <c r="H285" s="137">
        <v>12.6</v>
      </c>
      <c r="I285" s="138"/>
      <c r="J285" s="139">
        <f>ROUND(I285*H285,2)</f>
        <v>0</v>
      </c>
      <c r="K285" s="135" t="s">
        <v>188</v>
      </c>
      <c r="L285" s="32"/>
      <c r="M285" s="140" t="s">
        <v>1</v>
      </c>
      <c r="N285" s="141" t="s">
        <v>37</v>
      </c>
      <c r="P285" s="142">
        <f>O285*H285</f>
        <v>0</v>
      </c>
      <c r="Q285" s="142">
        <v>2.9999999999999997E-4</v>
      </c>
      <c r="R285" s="142">
        <f>Q285*H285</f>
        <v>3.7799999999999995E-3</v>
      </c>
      <c r="S285" s="142">
        <v>0</v>
      </c>
      <c r="T285" s="143">
        <f>S285*H285</f>
        <v>0</v>
      </c>
      <c r="AR285" s="144" t="s">
        <v>127</v>
      </c>
      <c r="AT285" s="144" t="s">
        <v>184</v>
      </c>
      <c r="AU285" s="144" t="s">
        <v>82</v>
      </c>
      <c r="AY285" s="17" t="s">
        <v>181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80</v>
      </c>
      <c r="BK285" s="145">
        <f>ROUND(I285*H285,2)</f>
        <v>0</v>
      </c>
      <c r="BL285" s="17" t="s">
        <v>127</v>
      </c>
      <c r="BM285" s="144" t="s">
        <v>1158</v>
      </c>
    </row>
    <row r="286" spans="2:65" s="12" customFormat="1">
      <c r="B286" s="146"/>
      <c r="D286" s="147" t="s">
        <v>191</v>
      </c>
      <c r="E286" s="148" t="s">
        <v>1</v>
      </c>
      <c r="F286" s="149" t="s">
        <v>1159</v>
      </c>
      <c r="H286" s="150">
        <v>12.6</v>
      </c>
      <c r="I286" s="151"/>
      <c r="L286" s="146"/>
      <c r="M286" s="152"/>
      <c r="T286" s="153"/>
      <c r="AT286" s="148" t="s">
        <v>191</v>
      </c>
      <c r="AU286" s="148" t="s">
        <v>82</v>
      </c>
      <c r="AV286" s="12" t="s">
        <v>82</v>
      </c>
      <c r="AW286" s="12" t="s">
        <v>29</v>
      </c>
      <c r="AX286" s="12" t="s">
        <v>80</v>
      </c>
      <c r="AY286" s="148" t="s">
        <v>181</v>
      </c>
    </row>
    <row r="287" spans="2:65" s="1" customFormat="1" ht="16.5" customHeight="1">
      <c r="B287" s="132"/>
      <c r="C287" s="133" t="s">
        <v>541</v>
      </c>
      <c r="D287" s="133" t="s">
        <v>184</v>
      </c>
      <c r="E287" s="134" t="s">
        <v>547</v>
      </c>
      <c r="F287" s="135" t="s">
        <v>548</v>
      </c>
      <c r="G287" s="136" t="s">
        <v>187</v>
      </c>
      <c r="H287" s="137">
        <v>4.2</v>
      </c>
      <c r="I287" s="138"/>
      <c r="J287" s="139">
        <f>ROUND(I287*H287,2)</f>
        <v>0</v>
      </c>
      <c r="K287" s="135" t="s">
        <v>188</v>
      </c>
      <c r="L287" s="32"/>
      <c r="M287" s="140" t="s">
        <v>1</v>
      </c>
      <c r="N287" s="141" t="s">
        <v>37</v>
      </c>
      <c r="P287" s="142">
        <f>O287*H287</f>
        <v>0</v>
      </c>
      <c r="Q287" s="142">
        <v>4.4999999999999997E-3</v>
      </c>
      <c r="R287" s="142">
        <f>Q287*H287</f>
        <v>1.89E-2</v>
      </c>
      <c r="S287" s="142">
        <v>0</v>
      </c>
      <c r="T287" s="143">
        <f>S287*H287</f>
        <v>0</v>
      </c>
      <c r="AR287" s="144" t="s">
        <v>127</v>
      </c>
      <c r="AT287" s="144" t="s">
        <v>184</v>
      </c>
      <c r="AU287" s="144" t="s">
        <v>82</v>
      </c>
      <c r="AY287" s="17" t="s">
        <v>181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7" t="s">
        <v>80</v>
      </c>
      <c r="BK287" s="145">
        <f>ROUND(I287*H287,2)</f>
        <v>0</v>
      </c>
      <c r="BL287" s="17" t="s">
        <v>127</v>
      </c>
      <c r="BM287" s="144" t="s">
        <v>1160</v>
      </c>
    </row>
    <row r="288" spans="2:65" s="14" customFormat="1">
      <c r="B288" s="164"/>
      <c r="D288" s="147" t="s">
        <v>191</v>
      </c>
      <c r="E288" s="165" t="s">
        <v>1</v>
      </c>
      <c r="F288" s="166" t="s">
        <v>550</v>
      </c>
      <c r="H288" s="165" t="s">
        <v>1</v>
      </c>
      <c r="I288" s="167"/>
      <c r="L288" s="164"/>
      <c r="M288" s="168"/>
      <c r="T288" s="169"/>
      <c r="AT288" s="165" t="s">
        <v>191</v>
      </c>
      <c r="AU288" s="165" t="s">
        <v>82</v>
      </c>
      <c r="AV288" s="14" t="s">
        <v>80</v>
      </c>
      <c r="AW288" s="14" t="s">
        <v>29</v>
      </c>
      <c r="AX288" s="14" t="s">
        <v>72</v>
      </c>
      <c r="AY288" s="165" t="s">
        <v>181</v>
      </c>
    </row>
    <row r="289" spans="2:65" s="12" customFormat="1">
      <c r="B289" s="146"/>
      <c r="D289" s="147" t="s">
        <v>191</v>
      </c>
      <c r="E289" s="148" t="s">
        <v>1</v>
      </c>
      <c r="F289" s="149" t="s">
        <v>551</v>
      </c>
      <c r="H289" s="150">
        <v>4.2</v>
      </c>
      <c r="I289" s="151"/>
      <c r="L289" s="146"/>
      <c r="M289" s="152"/>
      <c r="T289" s="153"/>
      <c r="AT289" s="148" t="s">
        <v>191</v>
      </c>
      <c r="AU289" s="148" t="s">
        <v>82</v>
      </c>
      <c r="AV289" s="12" t="s">
        <v>82</v>
      </c>
      <c r="AW289" s="12" t="s">
        <v>29</v>
      </c>
      <c r="AX289" s="12" t="s">
        <v>80</v>
      </c>
      <c r="AY289" s="148" t="s">
        <v>181</v>
      </c>
    </row>
    <row r="290" spans="2:65" s="1" customFormat="1" ht="33" customHeight="1">
      <c r="B290" s="132"/>
      <c r="C290" s="133" t="s">
        <v>546</v>
      </c>
      <c r="D290" s="133" t="s">
        <v>184</v>
      </c>
      <c r="E290" s="134" t="s">
        <v>553</v>
      </c>
      <c r="F290" s="135" t="s">
        <v>554</v>
      </c>
      <c r="G290" s="136" t="s">
        <v>187</v>
      </c>
      <c r="H290" s="137">
        <v>12.6</v>
      </c>
      <c r="I290" s="138"/>
      <c r="J290" s="139">
        <f>ROUND(I290*H290,2)</f>
        <v>0</v>
      </c>
      <c r="K290" s="135" t="s">
        <v>188</v>
      </c>
      <c r="L290" s="32"/>
      <c r="M290" s="140" t="s">
        <v>1</v>
      </c>
      <c r="N290" s="141" t="s">
        <v>37</v>
      </c>
      <c r="P290" s="142">
        <f>O290*H290</f>
        <v>0</v>
      </c>
      <c r="Q290" s="142">
        <v>5.1999999999999998E-3</v>
      </c>
      <c r="R290" s="142">
        <f>Q290*H290</f>
        <v>6.5519999999999995E-2</v>
      </c>
      <c r="S290" s="142">
        <v>0</v>
      </c>
      <c r="T290" s="143">
        <f>S290*H290</f>
        <v>0</v>
      </c>
      <c r="AR290" s="144" t="s">
        <v>127</v>
      </c>
      <c r="AT290" s="144" t="s">
        <v>184</v>
      </c>
      <c r="AU290" s="144" t="s">
        <v>82</v>
      </c>
      <c r="AY290" s="17" t="s">
        <v>181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80</v>
      </c>
      <c r="BK290" s="145">
        <f>ROUND(I290*H290,2)</f>
        <v>0</v>
      </c>
      <c r="BL290" s="17" t="s">
        <v>127</v>
      </c>
      <c r="BM290" s="144" t="s">
        <v>1161</v>
      </c>
    </row>
    <row r="291" spans="2:65" s="1" customFormat="1" ht="16.5" customHeight="1">
      <c r="B291" s="132"/>
      <c r="C291" s="170" t="s">
        <v>552</v>
      </c>
      <c r="D291" s="170" t="s">
        <v>272</v>
      </c>
      <c r="E291" s="171" t="s">
        <v>557</v>
      </c>
      <c r="F291" s="172" t="s">
        <v>558</v>
      </c>
      <c r="G291" s="173" t="s">
        <v>187</v>
      </c>
      <c r="H291" s="174">
        <v>13.86</v>
      </c>
      <c r="I291" s="175"/>
      <c r="J291" s="176">
        <f>ROUND(I291*H291,2)</f>
        <v>0</v>
      </c>
      <c r="K291" s="172" t="s">
        <v>188</v>
      </c>
      <c r="L291" s="177"/>
      <c r="M291" s="178" t="s">
        <v>1</v>
      </c>
      <c r="N291" s="179" t="s">
        <v>37</v>
      </c>
      <c r="P291" s="142">
        <f>O291*H291</f>
        <v>0</v>
      </c>
      <c r="Q291" s="142">
        <v>1.26E-2</v>
      </c>
      <c r="R291" s="142">
        <f>Q291*H291</f>
        <v>0.17463599999999999</v>
      </c>
      <c r="S291" s="142">
        <v>0</v>
      </c>
      <c r="T291" s="143">
        <f>S291*H291</f>
        <v>0</v>
      </c>
      <c r="AR291" s="144" t="s">
        <v>275</v>
      </c>
      <c r="AT291" s="144" t="s">
        <v>272</v>
      </c>
      <c r="AU291" s="144" t="s">
        <v>82</v>
      </c>
      <c r="AY291" s="17" t="s">
        <v>181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7" t="s">
        <v>80</v>
      </c>
      <c r="BK291" s="145">
        <f>ROUND(I291*H291,2)</f>
        <v>0</v>
      </c>
      <c r="BL291" s="17" t="s">
        <v>127</v>
      </c>
      <c r="BM291" s="144" t="s">
        <v>1162</v>
      </c>
    </row>
    <row r="292" spans="2:65" s="12" customFormat="1">
      <c r="B292" s="146"/>
      <c r="D292" s="147" t="s">
        <v>191</v>
      </c>
      <c r="F292" s="149" t="s">
        <v>1163</v>
      </c>
      <c r="H292" s="150">
        <v>13.86</v>
      </c>
      <c r="I292" s="151"/>
      <c r="L292" s="146"/>
      <c r="M292" s="152"/>
      <c r="T292" s="153"/>
      <c r="AT292" s="148" t="s">
        <v>191</v>
      </c>
      <c r="AU292" s="148" t="s">
        <v>82</v>
      </c>
      <c r="AV292" s="12" t="s">
        <v>82</v>
      </c>
      <c r="AW292" s="12" t="s">
        <v>3</v>
      </c>
      <c r="AX292" s="12" t="s">
        <v>80</v>
      </c>
      <c r="AY292" s="148" t="s">
        <v>181</v>
      </c>
    </row>
    <row r="293" spans="2:65" s="1" customFormat="1" ht="24.2" customHeight="1">
      <c r="B293" s="132"/>
      <c r="C293" s="133" t="s">
        <v>556</v>
      </c>
      <c r="D293" s="133" t="s">
        <v>184</v>
      </c>
      <c r="E293" s="134" t="s">
        <v>562</v>
      </c>
      <c r="F293" s="135" t="s">
        <v>563</v>
      </c>
      <c r="G293" s="136" t="s">
        <v>187</v>
      </c>
      <c r="H293" s="137">
        <v>12.6</v>
      </c>
      <c r="I293" s="138"/>
      <c r="J293" s="139">
        <f>ROUND(I293*H293,2)</f>
        <v>0</v>
      </c>
      <c r="K293" s="135" t="s">
        <v>188</v>
      </c>
      <c r="L293" s="32"/>
      <c r="M293" s="140" t="s">
        <v>1</v>
      </c>
      <c r="N293" s="141" t="s">
        <v>37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127</v>
      </c>
      <c r="AT293" s="144" t="s">
        <v>184</v>
      </c>
      <c r="AU293" s="144" t="s">
        <v>82</v>
      </c>
      <c r="AY293" s="17" t="s">
        <v>181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7" t="s">
        <v>80</v>
      </c>
      <c r="BK293" s="145">
        <f>ROUND(I293*H293,2)</f>
        <v>0</v>
      </c>
      <c r="BL293" s="17" t="s">
        <v>127</v>
      </c>
      <c r="BM293" s="144" t="s">
        <v>1164</v>
      </c>
    </row>
    <row r="294" spans="2:65" s="1" customFormat="1" ht="24.2" customHeight="1">
      <c r="B294" s="132"/>
      <c r="C294" s="133" t="s">
        <v>561</v>
      </c>
      <c r="D294" s="133" t="s">
        <v>184</v>
      </c>
      <c r="E294" s="134" t="s">
        <v>566</v>
      </c>
      <c r="F294" s="135" t="s">
        <v>567</v>
      </c>
      <c r="G294" s="136" t="s">
        <v>187</v>
      </c>
      <c r="H294" s="137">
        <v>12.6</v>
      </c>
      <c r="I294" s="138"/>
      <c r="J294" s="139">
        <f>ROUND(I294*H294,2)</f>
        <v>0</v>
      </c>
      <c r="K294" s="135" t="s">
        <v>188</v>
      </c>
      <c r="L294" s="32"/>
      <c r="M294" s="140" t="s">
        <v>1</v>
      </c>
      <c r="N294" s="141" t="s">
        <v>37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127</v>
      </c>
      <c r="AT294" s="144" t="s">
        <v>184</v>
      </c>
      <c r="AU294" s="144" t="s">
        <v>82</v>
      </c>
      <c r="AY294" s="17" t="s">
        <v>181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80</v>
      </c>
      <c r="BK294" s="145">
        <f>ROUND(I294*H294,2)</f>
        <v>0</v>
      </c>
      <c r="BL294" s="17" t="s">
        <v>127</v>
      </c>
      <c r="BM294" s="144" t="s">
        <v>1165</v>
      </c>
    </row>
    <row r="295" spans="2:65" s="1" customFormat="1" ht="24.2" customHeight="1">
      <c r="B295" s="132"/>
      <c r="C295" s="133" t="s">
        <v>565</v>
      </c>
      <c r="D295" s="133" t="s">
        <v>184</v>
      </c>
      <c r="E295" s="134" t="s">
        <v>570</v>
      </c>
      <c r="F295" s="135" t="s">
        <v>571</v>
      </c>
      <c r="G295" s="136" t="s">
        <v>187</v>
      </c>
      <c r="H295" s="137">
        <v>12.6</v>
      </c>
      <c r="I295" s="138"/>
      <c r="J295" s="139">
        <f>ROUND(I295*H295,2)</f>
        <v>0</v>
      </c>
      <c r="K295" s="135" t="s">
        <v>188</v>
      </c>
      <c r="L295" s="32"/>
      <c r="M295" s="140" t="s">
        <v>1</v>
      </c>
      <c r="N295" s="141" t="s">
        <v>37</v>
      </c>
      <c r="P295" s="142">
        <f>O295*H295</f>
        <v>0</v>
      </c>
      <c r="Q295" s="142">
        <v>0</v>
      </c>
      <c r="R295" s="142">
        <f>Q295*H295</f>
        <v>0</v>
      </c>
      <c r="S295" s="142">
        <v>0</v>
      </c>
      <c r="T295" s="143">
        <f>S295*H295</f>
        <v>0</v>
      </c>
      <c r="AR295" s="144" t="s">
        <v>127</v>
      </c>
      <c r="AT295" s="144" t="s">
        <v>184</v>
      </c>
      <c r="AU295" s="144" t="s">
        <v>82</v>
      </c>
      <c r="AY295" s="17" t="s">
        <v>181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7" t="s">
        <v>80</v>
      </c>
      <c r="BK295" s="145">
        <f>ROUND(I295*H295,2)</f>
        <v>0</v>
      </c>
      <c r="BL295" s="17" t="s">
        <v>127</v>
      </c>
      <c r="BM295" s="144" t="s">
        <v>1166</v>
      </c>
    </row>
    <row r="296" spans="2:65" s="1" customFormat="1" ht="24.2" customHeight="1">
      <c r="B296" s="132"/>
      <c r="C296" s="133" t="s">
        <v>569</v>
      </c>
      <c r="D296" s="133" t="s">
        <v>184</v>
      </c>
      <c r="E296" s="134" t="s">
        <v>574</v>
      </c>
      <c r="F296" s="135" t="s">
        <v>575</v>
      </c>
      <c r="G296" s="136" t="s">
        <v>240</v>
      </c>
      <c r="H296" s="137">
        <v>6</v>
      </c>
      <c r="I296" s="138"/>
      <c r="J296" s="139">
        <f>ROUND(I296*H296,2)</f>
        <v>0</v>
      </c>
      <c r="K296" s="135" t="s">
        <v>188</v>
      </c>
      <c r="L296" s="32"/>
      <c r="M296" s="140" t="s">
        <v>1</v>
      </c>
      <c r="N296" s="141" t="s">
        <v>37</v>
      </c>
      <c r="P296" s="142">
        <f>O296*H296</f>
        <v>0</v>
      </c>
      <c r="Q296" s="142">
        <v>5.0000000000000001E-4</v>
      </c>
      <c r="R296" s="142">
        <f>Q296*H296</f>
        <v>3.0000000000000001E-3</v>
      </c>
      <c r="S296" s="142">
        <v>0</v>
      </c>
      <c r="T296" s="143">
        <f>S296*H296</f>
        <v>0</v>
      </c>
      <c r="AR296" s="144" t="s">
        <v>127</v>
      </c>
      <c r="AT296" s="144" t="s">
        <v>184</v>
      </c>
      <c r="AU296" s="144" t="s">
        <v>82</v>
      </c>
      <c r="AY296" s="17" t="s">
        <v>181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7" t="s">
        <v>80</v>
      </c>
      <c r="BK296" s="145">
        <f>ROUND(I296*H296,2)</f>
        <v>0</v>
      </c>
      <c r="BL296" s="17" t="s">
        <v>127</v>
      </c>
      <c r="BM296" s="144" t="s">
        <v>1167</v>
      </c>
    </row>
    <row r="297" spans="2:65" s="12" customFormat="1">
      <c r="B297" s="146"/>
      <c r="D297" s="147" t="s">
        <v>191</v>
      </c>
      <c r="E297" s="148" t="s">
        <v>1</v>
      </c>
      <c r="F297" s="149" t="s">
        <v>1168</v>
      </c>
      <c r="H297" s="150">
        <v>6</v>
      </c>
      <c r="I297" s="151"/>
      <c r="L297" s="146"/>
      <c r="M297" s="152"/>
      <c r="T297" s="153"/>
      <c r="AT297" s="148" t="s">
        <v>191</v>
      </c>
      <c r="AU297" s="148" t="s">
        <v>82</v>
      </c>
      <c r="AV297" s="12" t="s">
        <v>82</v>
      </c>
      <c r="AW297" s="12" t="s">
        <v>29</v>
      </c>
      <c r="AX297" s="12" t="s">
        <v>80</v>
      </c>
      <c r="AY297" s="148" t="s">
        <v>181</v>
      </c>
    </row>
    <row r="298" spans="2:65" s="1" customFormat="1" ht="16.5" customHeight="1">
      <c r="B298" s="132"/>
      <c r="C298" s="133" t="s">
        <v>573</v>
      </c>
      <c r="D298" s="133" t="s">
        <v>184</v>
      </c>
      <c r="E298" s="134" t="s">
        <v>579</v>
      </c>
      <c r="F298" s="135" t="s">
        <v>580</v>
      </c>
      <c r="G298" s="136" t="s">
        <v>240</v>
      </c>
      <c r="H298" s="137">
        <v>12</v>
      </c>
      <c r="I298" s="138"/>
      <c r="J298" s="139">
        <f>ROUND(I298*H298,2)</f>
        <v>0</v>
      </c>
      <c r="K298" s="135" t="s">
        <v>188</v>
      </c>
      <c r="L298" s="32"/>
      <c r="M298" s="140" t="s">
        <v>1</v>
      </c>
      <c r="N298" s="141" t="s">
        <v>37</v>
      </c>
      <c r="P298" s="142">
        <f>O298*H298</f>
        <v>0</v>
      </c>
      <c r="Q298" s="142">
        <v>3.0000000000000001E-5</v>
      </c>
      <c r="R298" s="142">
        <f>Q298*H298</f>
        <v>3.6000000000000002E-4</v>
      </c>
      <c r="S298" s="142">
        <v>0</v>
      </c>
      <c r="T298" s="143">
        <f>S298*H298</f>
        <v>0</v>
      </c>
      <c r="AR298" s="144" t="s">
        <v>127</v>
      </c>
      <c r="AT298" s="144" t="s">
        <v>184</v>
      </c>
      <c r="AU298" s="144" t="s">
        <v>82</v>
      </c>
      <c r="AY298" s="17" t="s">
        <v>181</v>
      </c>
      <c r="BE298" s="145">
        <f>IF(N298="základní",J298,0)</f>
        <v>0</v>
      </c>
      <c r="BF298" s="145">
        <f>IF(N298="snížená",J298,0)</f>
        <v>0</v>
      </c>
      <c r="BG298" s="145">
        <f>IF(N298="zákl. přenesená",J298,0)</f>
        <v>0</v>
      </c>
      <c r="BH298" s="145">
        <f>IF(N298="sníž. přenesená",J298,0)</f>
        <v>0</v>
      </c>
      <c r="BI298" s="145">
        <f>IF(N298="nulová",J298,0)</f>
        <v>0</v>
      </c>
      <c r="BJ298" s="17" t="s">
        <v>80</v>
      </c>
      <c r="BK298" s="145">
        <f>ROUND(I298*H298,2)</f>
        <v>0</v>
      </c>
      <c r="BL298" s="17" t="s">
        <v>127</v>
      </c>
      <c r="BM298" s="144" t="s">
        <v>1169</v>
      </c>
    </row>
    <row r="299" spans="2:65" s="12" customFormat="1">
      <c r="B299" s="146"/>
      <c r="D299" s="147" t="s">
        <v>191</v>
      </c>
      <c r="E299" s="148" t="s">
        <v>1</v>
      </c>
      <c r="F299" s="149" t="s">
        <v>1170</v>
      </c>
      <c r="H299" s="150">
        <v>12</v>
      </c>
      <c r="I299" s="151"/>
      <c r="L299" s="146"/>
      <c r="M299" s="152"/>
      <c r="T299" s="153"/>
      <c r="AT299" s="148" t="s">
        <v>191</v>
      </c>
      <c r="AU299" s="148" t="s">
        <v>82</v>
      </c>
      <c r="AV299" s="12" t="s">
        <v>82</v>
      </c>
      <c r="AW299" s="12" t="s">
        <v>29</v>
      </c>
      <c r="AX299" s="12" t="s">
        <v>80</v>
      </c>
      <c r="AY299" s="148" t="s">
        <v>181</v>
      </c>
    </row>
    <row r="300" spans="2:65" s="1" customFormat="1" ht="21.75" customHeight="1">
      <c r="B300" s="132"/>
      <c r="C300" s="133" t="s">
        <v>578</v>
      </c>
      <c r="D300" s="133" t="s">
        <v>184</v>
      </c>
      <c r="E300" s="134" t="s">
        <v>584</v>
      </c>
      <c r="F300" s="135" t="s">
        <v>585</v>
      </c>
      <c r="G300" s="136" t="s">
        <v>356</v>
      </c>
      <c r="H300" s="137">
        <v>6</v>
      </c>
      <c r="I300" s="138"/>
      <c r="J300" s="139">
        <f>ROUND(I300*H300,2)</f>
        <v>0</v>
      </c>
      <c r="K300" s="135" t="s">
        <v>188</v>
      </c>
      <c r="L300" s="32"/>
      <c r="M300" s="140" t="s">
        <v>1</v>
      </c>
      <c r="N300" s="141" t="s">
        <v>37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AR300" s="144" t="s">
        <v>127</v>
      </c>
      <c r="AT300" s="144" t="s">
        <v>184</v>
      </c>
      <c r="AU300" s="144" t="s">
        <v>82</v>
      </c>
      <c r="AY300" s="17" t="s">
        <v>181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7" t="s">
        <v>80</v>
      </c>
      <c r="BK300" s="145">
        <f>ROUND(I300*H300,2)</f>
        <v>0</v>
      </c>
      <c r="BL300" s="17" t="s">
        <v>127</v>
      </c>
      <c r="BM300" s="144" t="s">
        <v>1171</v>
      </c>
    </row>
    <row r="301" spans="2:65" s="1" customFormat="1" ht="16.5" customHeight="1">
      <c r="B301" s="132"/>
      <c r="C301" s="133" t="s">
        <v>583</v>
      </c>
      <c r="D301" s="133" t="s">
        <v>184</v>
      </c>
      <c r="E301" s="134" t="s">
        <v>588</v>
      </c>
      <c r="F301" s="135" t="s">
        <v>589</v>
      </c>
      <c r="G301" s="136" t="s">
        <v>356</v>
      </c>
      <c r="H301" s="137">
        <v>1</v>
      </c>
      <c r="I301" s="138"/>
      <c r="J301" s="139">
        <f>ROUND(I301*H301,2)</f>
        <v>0</v>
      </c>
      <c r="K301" s="135" t="s">
        <v>188</v>
      </c>
      <c r="L301" s="32"/>
      <c r="M301" s="140" t="s">
        <v>1</v>
      </c>
      <c r="N301" s="141" t="s">
        <v>37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127</v>
      </c>
      <c r="AT301" s="144" t="s">
        <v>184</v>
      </c>
      <c r="AU301" s="144" t="s">
        <v>82</v>
      </c>
      <c r="AY301" s="17" t="s">
        <v>181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7" t="s">
        <v>80</v>
      </c>
      <c r="BK301" s="145">
        <f>ROUND(I301*H301,2)</f>
        <v>0</v>
      </c>
      <c r="BL301" s="17" t="s">
        <v>127</v>
      </c>
      <c r="BM301" s="144" t="s">
        <v>1172</v>
      </c>
    </row>
    <row r="302" spans="2:65" s="1" customFormat="1" ht="24.2" customHeight="1">
      <c r="B302" s="132"/>
      <c r="C302" s="133" t="s">
        <v>587</v>
      </c>
      <c r="D302" s="133" t="s">
        <v>184</v>
      </c>
      <c r="E302" s="134" t="s">
        <v>592</v>
      </c>
      <c r="F302" s="135" t="s">
        <v>593</v>
      </c>
      <c r="G302" s="136" t="s">
        <v>236</v>
      </c>
      <c r="H302" s="137">
        <v>0.26600000000000001</v>
      </c>
      <c r="I302" s="138"/>
      <c r="J302" s="139">
        <f>ROUND(I302*H302,2)</f>
        <v>0</v>
      </c>
      <c r="K302" s="135" t="s">
        <v>188</v>
      </c>
      <c r="L302" s="32"/>
      <c r="M302" s="140" t="s">
        <v>1</v>
      </c>
      <c r="N302" s="141" t="s">
        <v>37</v>
      </c>
      <c r="P302" s="142">
        <f>O302*H302</f>
        <v>0</v>
      </c>
      <c r="Q302" s="142">
        <v>0</v>
      </c>
      <c r="R302" s="142">
        <f>Q302*H302</f>
        <v>0</v>
      </c>
      <c r="S302" s="142">
        <v>0</v>
      </c>
      <c r="T302" s="143">
        <f>S302*H302</f>
        <v>0</v>
      </c>
      <c r="AR302" s="144" t="s">
        <v>127</v>
      </c>
      <c r="AT302" s="144" t="s">
        <v>184</v>
      </c>
      <c r="AU302" s="144" t="s">
        <v>82</v>
      </c>
      <c r="AY302" s="17" t="s">
        <v>181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7" t="s">
        <v>80</v>
      </c>
      <c r="BK302" s="145">
        <f>ROUND(I302*H302,2)</f>
        <v>0</v>
      </c>
      <c r="BL302" s="17" t="s">
        <v>127</v>
      </c>
      <c r="BM302" s="144" t="s">
        <v>1173</v>
      </c>
    </row>
    <row r="303" spans="2:65" s="1" customFormat="1" ht="24.2" customHeight="1">
      <c r="B303" s="132"/>
      <c r="C303" s="133" t="s">
        <v>591</v>
      </c>
      <c r="D303" s="133" t="s">
        <v>184</v>
      </c>
      <c r="E303" s="134" t="s">
        <v>596</v>
      </c>
      <c r="F303" s="135" t="s">
        <v>597</v>
      </c>
      <c r="G303" s="136" t="s">
        <v>236</v>
      </c>
      <c r="H303" s="137">
        <v>0.26600000000000001</v>
      </c>
      <c r="I303" s="138"/>
      <c r="J303" s="139">
        <f>ROUND(I303*H303,2)</f>
        <v>0</v>
      </c>
      <c r="K303" s="135" t="s">
        <v>188</v>
      </c>
      <c r="L303" s="32"/>
      <c r="M303" s="140" t="s">
        <v>1</v>
      </c>
      <c r="N303" s="141" t="s">
        <v>37</v>
      </c>
      <c r="P303" s="142">
        <f>O303*H303</f>
        <v>0</v>
      </c>
      <c r="Q303" s="142">
        <v>0</v>
      </c>
      <c r="R303" s="142">
        <f>Q303*H303</f>
        <v>0</v>
      </c>
      <c r="S303" s="142">
        <v>0</v>
      </c>
      <c r="T303" s="143">
        <f>S303*H303</f>
        <v>0</v>
      </c>
      <c r="AR303" s="144" t="s">
        <v>127</v>
      </c>
      <c r="AT303" s="144" t="s">
        <v>184</v>
      </c>
      <c r="AU303" s="144" t="s">
        <v>82</v>
      </c>
      <c r="AY303" s="17" t="s">
        <v>181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7" t="s">
        <v>80</v>
      </c>
      <c r="BK303" s="145">
        <f>ROUND(I303*H303,2)</f>
        <v>0</v>
      </c>
      <c r="BL303" s="17" t="s">
        <v>127</v>
      </c>
      <c r="BM303" s="144" t="s">
        <v>1174</v>
      </c>
    </row>
    <row r="304" spans="2:65" s="11" customFormat="1" ht="22.9" customHeight="1">
      <c r="B304" s="120"/>
      <c r="D304" s="121" t="s">
        <v>71</v>
      </c>
      <c r="E304" s="130" t="s">
        <v>599</v>
      </c>
      <c r="F304" s="130" t="s">
        <v>600</v>
      </c>
      <c r="I304" s="123"/>
      <c r="J304" s="131">
        <f>BK304</f>
        <v>0</v>
      </c>
      <c r="L304" s="120"/>
      <c r="M304" s="125"/>
      <c r="P304" s="126">
        <f>SUM(P305:P306)</f>
        <v>0</v>
      </c>
      <c r="R304" s="126">
        <f>SUM(R305:R306)</f>
        <v>5.3899999999999998E-3</v>
      </c>
      <c r="T304" s="127">
        <f>SUM(T305:T306)</f>
        <v>0</v>
      </c>
      <c r="AR304" s="121" t="s">
        <v>82</v>
      </c>
      <c r="AT304" s="128" t="s">
        <v>71</v>
      </c>
      <c r="AU304" s="128" t="s">
        <v>80</v>
      </c>
      <c r="AY304" s="121" t="s">
        <v>181</v>
      </c>
      <c r="BK304" s="129">
        <f>SUM(BK305:BK306)</f>
        <v>0</v>
      </c>
    </row>
    <row r="305" spans="2:65" s="1" customFormat="1" ht="24.2" customHeight="1">
      <c r="B305" s="132"/>
      <c r="C305" s="133" t="s">
        <v>595</v>
      </c>
      <c r="D305" s="133" t="s">
        <v>184</v>
      </c>
      <c r="E305" s="134" t="s">
        <v>602</v>
      </c>
      <c r="F305" s="135" t="s">
        <v>603</v>
      </c>
      <c r="G305" s="136" t="s">
        <v>187</v>
      </c>
      <c r="H305" s="137">
        <v>24.5</v>
      </c>
      <c r="I305" s="138"/>
      <c r="J305" s="139">
        <f>ROUND(I305*H305,2)</f>
        <v>0</v>
      </c>
      <c r="K305" s="135" t="s">
        <v>188</v>
      </c>
      <c r="L305" s="32"/>
      <c r="M305" s="140" t="s">
        <v>1</v>
      </c>
      <c r="N305" s="141" t="s">
        <v>37</v>
      </c>
      <c r="P305" s="142">
        <f>O305*H305</f>
        <v>0</v>
      </c>
      <c r="Q305" s="142">
        <v>0</v>
      </c>
      <c r="R305" s="142">
        <f>Q305*H305</f>
        <v>0</v>
      </c>
      <c r="S305" s="142">
        <v>0</v>
      </c>
      <c r="T305" s="143">
        <f>S305*H305</f>
        <v>0</v>
      </c>
      <c r="AR305" s="144" t="s">
        <v>127</v>
      </c>
      <c r="AT305" s="144" t="s">
        <v>184</v>
      </c>
      <c r="AU305" s="144" t="s">
        <v>82</v>
      </c>
      <c r="AY305" s="17" t="s">
        <v>181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7" t="s">
        <v>80</v>
      </c>
      <c r="BK305" s="145">
        <f>ROUND(I305*H305,2)</f>
        <v>0</v>
      </c>
      <c r="BL305" s="17" t="s">
        <v>127</v>
      </c>
      <c r="BM305" s="144" t="s">
        <v>1175</v>
      </c>
    </row>
    <row r="306" spans="2:65" s="1" customFormat="1" ht="24.2" customHeight="1">
      <c r="B306" s="132"/>
      <c r="C306" s="133" t="s">
        <v>601</v>
      </c>
      <c r="D306" s="133" t="s">
        <v>184</v>
      </c>
      <c r="E306" s="134" t="s">
        <v>606</v>
      </c>
      <c r="F306" s="135" t="s">
        <v>607</v>
      </c>
      <c r="G306" s="136" t="s">
        <v>187</v>
      </c>
      <c r="H306" s="137">
        <v>24.5</v>
      </c>
      <c r="I306" s="138"/>
      <c r="J306" s="139">
        <f>ROUND(I306*H306,2)</f>
        <v>0</v>
      </c>
      <c r="K306" s="135" t="s">
        <v>188</v>
      </c>
      <c r="L306" s="32"/>
      <c r="M306" s="140" t="s">
        <v>1</v>
      </c>
      <c r="N306" s="141" t="s">
        <v>37</v>
      </c>
      <c r="P306" s="142">
        <f>O306*H306</f>
        <v>0</v>
      </c>
      <c r="Q306" s="142">
        <v>2.2000000000000001E-4</v>
      </c>
      <c r="R306" s="142">
        <f>Q306*H306</f>
        <v>5.3899999999999998E-3</v>
      </c>
      <c r="S306" s="142">
        <v>0</v>
      </c>
      <c r="T306" s="143">
        <f>S306*H306</f>
        <v>0</v>
      </c>
      <c r="AR306" s="144" t="s">
        <v>127</v>
      </c>
      <c r="AT306" s="144" t="s">
        <v>184</v>
      </c>
      <c r="AU306" s="144" t="s">
        <v>82</v>
      </c>
      <c r="AY306" s="17" t="s">
        <v>181</v>
      </c>
      <c r="BE306" s="145">
        <f>IF(N306="základní",J306,0)</f>
        <v>0</v>
      </c>
      <c r="BF306" s="145">
        <f>IF(N306="snížená",J306,0)</f>
        <v>0</v>
      </c>
      <c r="BG306" s="145">
        <f>IF(N306="zákl. přenesená",J306,0)</f>
        <v>0</v>
      </c>
      <c r="BH306" s="145">
        <f>IF(N306="sníž. přenesená",J306,0)</f>
        <v>0</v>
      </c>
      <c r="BI306" s="145">
        <f>IF(N306="nulová",J306,0)</f>
        <v>0</v>
      </c>
      <c r="BJ306" s="17" t="s">
        <v>80</v>
      </c>
      <c r="BK306" s="145">
        <f>ROUND(I306*H306,2)</f>
        <v>0</v>
      </c>
      <c r="BL306" s="17" t="s">
        <v>127</v>
      </c>
      <c r="BM306" s="144" t="s">
        <v>1176</v>
      </c>
    </row>
    <row r="307" spans="2:65" s="11" customFormat="1" ht="22.9" customHeight="1">
      <c r="B307" s="120"/>
      <c r="D307" s="121" t="s">
        <v>71</v>
      </c>
      <c r="E307" s="130" t="s">
        <v>609</v>
      </c>
      <c r="F307" s="130" t="s">
        <v>610</v>
      </c>
      <c r="I307" s="123"/>
      <c r="J307" s="131">
        <f>BK307</f>
        <v>0</v>
      </c>
      <c r="L307" s="120"/>
      <c r="M307" s="125"/>
      <c r="P307" s="126">
        <f>SUM(P308:P320)</f>
        <v>0</v>
      </c>
      <c r="R307" s="126">
        <f>SUM(R308:R320)</f>
        <v>3.5776299999999997E-2</v>
      </c>
      <c r="T307" s="127">
        <f>SUM(T308:T320)</f>
        <v>4.7748000000000001E-3</v>
      </c>
      <c r="AR307" s="121" t="s">
        <v>82</v>
      </c>
      <c r="AT307" s="128" t="s">
        <v>71</v>
      </c>
      <c r="AU307" s="128" t="s">
        <v>80</v>
      </c>
      <c r="AY307" s="121" t="s">
        <v>181</v>
      </c>
      <c r="BK307" s="129">
        <f>SUM(BK308:BK320)</f>
        <v>0</v>
      </c>
    </row>
    <row r="308" spans="2:65" s="1" customFormat="1" ht="24.2" customHeight="1">
      <c r="B308" s="132"/>
      <c r="C308" s="133" t="s">
        <v>605</v>
      </c>
      <c r="D308" s="133" t="s">
        <v>184</v>
      </c>
      <c r="E308" s="134" t="s">
        <v>612</v>
      </c>
      <c r="F308" s="135" t="s">
        <v>613</v>
      </c>
      <c r="G308" s="136" t="s">
        <v>187</v>
      </c>
      <c r="H308" s="137">
        <v>39.79</v>
      </c>
      <c r="I308" s="138"/>
      <c r="J308" s="139">
        <f>ROUND(I308*H308,2)</f>
        <v>0</v>
      </c>
      <c r="K308" s="135" t="s">
        <v>188</v>
      </c>
      <c r="L308" s="32"/>
      <c r="M308" s="140" t="s">
        <v>1</v>
      </c>
      <c r="N308" s="141" t="s">
        <v>37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127</v>
      </c>
      <c r="AT308" s="144" t="s">
        <v>184</v>
      </c>
      <c r="AU308" s="144" t="s">
        <v>82</v>
      </c>
      <c r="AY308" s="17" t="s">
        <v>181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7" t="s">
        <v>80</v>
      </c>
      <c r="BK308" s="145">
        <f>ROUND(I308*H308,2)</f>
        <v>0</v>
      </c>
      <c r="BL308" s="17" t="s">
        <v>127</v>
      </c>
      <c r="BM308" s="144" t="s">
        <v>721</v>
      </c>
    </row>
    <row r="309" spans="2:65" s="1" customFormat="1" ht="24.2" customHeight="1">
      <c r="B309" s="132"/>
      <c r="C309" s="133" t="s">
        <v>611</v>
      </c>
      <c r="D309" s="133" t="s">
        <v>184</v>
      </c>
      <c r="E309" s="134" t="s">
        <v>619</v>
      </c>
      <c r="F309" s="135" t="s">
        <v>620</v>
      </c>
      <c r="G309" s="136" t="s">
        <v>187</v>
      </c>
      <c r="H309" s="137">
        <v>39.79</v>
      </c>
      <c r="I309" s="138"/>
      <c r="J309" s="139">
        <f>ROUND(I309*H309,2)</f>
        <v>0</v>
      </c>
      <c r="K309" s="135" t="s">
        <v>188</v>
      </c>
      <c r="L309" s="32"/>
      <c r="M309" s="140" t="s">
        <v>1</v>
      </c>
      <c r="N309" s="141" t="s">
        <v>37</v>
      </c>
      <c r="P309" s="142">
        <f>O309*H309</f>
        <v>0</v>
      </c>
      <c r="Q309" s="142">
        <v>1.0000000000000001E-5</v>
      </c>
      <c r="R309" s="142">
        <f>Q309*H309</f>
        <v>3.9790000000000002E-4</v>
      </c>
      <c r="S309" s="142">
        <v>1.2E-4</v>
      </c>
      <c r="T309" s="143">
        <f>S309*H309</f>
        <v>4.7748000000000001E-3</v>
      </c>
      <c r="AR309" s="144" t="s">
        <v>127</v>
      </c>
      <c r="AT309" s="144" t="s">
        <v>184</v>
      </c>
      <c r="AU309" s="144" t="s">
        <v>82</v>
      </c>
      <c r="AY309" s="17" t="s">
        <v>181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7" t="s">
        <v>80</v>
      </c>
      <c r="BK309" s="145">
        <f>ROUND(I309*H309,2)</f>
        <v>0</v>
      </c>
      <c r="BL309" s="17" t="s">
        <v>127</v>
      </c>
      <c r="BM309" s="144" t="s">
        <v>722</v>
      </c>
    </row>
    <row r="310" spans="2:65" s="1" customFormat="1" ht="24.2" customHeight="1">
      <c r="B310" s="132"/>
      <c r="C310" s="133" t="s">
        <v>618</v>
      </c>
      <c r="D310" s="133" t="s">
        <v>184</v>
      </c>
      <c r="E310" s="134" t="s">
        <v>623</v>
      </c>
      <c r="F310" s="135" t="s">
        <v>624</v>
      </c>
      <c r="G310" s="136" t="s">
        <v>187</v>
      </c>
      <c r="H310" s="137">
        <v>89.74</v>
      </c>
      <c r="I310" s="138"/>
      <c r="J310" s="139">
        <f>ROUND(I310*H310,2)</f>
        <v>0</v>
      </c>
      <c r="K310" s="135" t="s">
        <v>188</v>
      </c>
      <c r="L310" s="32"/>
      <c r="M310" s="140" t="s">
        <v>1</v>
      </c>
      <c r="N310" s="141" t="s">
        <v>37</v>
      </c>
      <c r="P310" s="142">
        <f>O310*H310</f>
        <v>0</v>
      </c>
      <c r="Q310" s="142">
        <v>2.0000000000000001E-4</v>
      </c>
      <c r="R310" s="142">
        <f>Q310*H310</f>
        <v>1.7947999999999999E-2</v>
      </c>
      <c r="S310" s="142">
        <v>0</v>
      </c>
      <c r="T310" s="143">
        <f>S310*H310</f>
        <v>0</v>
      </c>
      <c r="AR310" s="144" t="s">
        <v>127</v>
      </c>
      <c r="AT310" s="144" t="s">
        <v>184</v>
      </c>
      <c r="AU310" s="144" t="s">
        <v>82</v>
      </c>
      <c r="AY310" s="17" t="s">
        <v>181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7" t="s">
        <v>80</v>
      </c>
      <c r="BK310" s="145">
        <f>ROUND(I310*H310,2)</f>
        <v>0</v>
      </c>
      <c r="BL310" s="17" t="s">
        <v>127</v>
      </c>
      <c r="BM310" s="144" t="s">
        <v>723</v>
      </c>
    </row>
    <row r="311" spans="2:65" s="14" customFormat="1">
      <c r="B311" s="164"/>
      <c r="D311" s="147" t="s">
        <v>191</v>
      </c>
      <c r="E311" s="165" t="s">
        <v>1</v>
      </c>
      <c r="F311" s="166" t="s">
        <v>724</v>
      </c>
      <c r="H311" s="165" t="s">
        <v>1</v>
      </c>
      <c r="I311" s="167"/>
      <c r="L311" s="164"/>
      <c r="M311" s="168"/>
      <c r="T311" s="169"/>
      <c r="AT311" s="165" t="s">
        <v>191</v>
      </c>
      <c r="AU311" s="165" t="s">
        <v>82</v>
      </c>
      <c r="AV311" s="14" t="s">
        <v>80</v>
      </c>
      <c r="AW311" s="14" t="s">
        <v>29</v>
      </c>
      <c r="AX311" s="14" t="s">
        <v>72</v>
      </c>
      <c r="AY311" s="165" t="s">
        <v>181</v>
      </c>
    </row>
    <row r="312" spans="2:65" s="12" customFormat="1">
      <c r="B312" s="146"/>
      <c r="D312" s="147" t="s">
        <v>191</v>
      </c>
      <c r="E312" s="148" t="s">
        <v>1</v>
      </c>
      <c r="F312" s="149" t="s">
        <v>1052</v>
      </c>
      <c r="H312" s="150">
        <v>39.79</v>
      </c>
      <c r="I312" s="151"/>
      <c r="L312" s="146"/>
      <c r="M312" s="152"/>
      <c r="T312" s="153"/>
      <c r="AT312" s="148" t="s">
        <v>191</v>
      </c>
      <c r="AU312" s="148" t="s">
        <v>82</v>
      </c>
      <c r="AV312" s="12" t="s">
        <v>82</v>
      </c>
      <c r="AW312" s="12" t="s">
        <v>29</v>
      </c>
      <c r="AX312" s="12" t="s">
        <v>72</v>
      </c>
      <c r="AY312" s="148" t="s">
        <v>181</v>
      </c>
    </row>
    <row r="313" spans="2:65" s="14" customFormat="1">
      <c r="B313" s="164"/>
      <c r="D313" s="147" t="s">
        <v>191</v>
      </c>
      <c r="E313" s="165" t="s">
        <v>1</v>
      </c>
      <c r="F313" s="166" t="s">
        <v>771</v>
      </c>
      <c r="H313" s="165" t="s">
        <v>1</v>
      </c>
      <c r="I313" s="167"/>
      <c r="L313" s="164"/>
      <c r="M313" s="168"/>
      <c r="T313" s="169"/>
      <c r="AT313" s="165" t="s">
        <v>191</v>
      </c>
      <c r="AU313" s="165" t="s">
        <v>82</v>
      </c>
      <c r="AV313" s="14" t="s">
        <v>80</v>
      </c>
      <c r="AW313" s="14" t="s">
        <v>29</v>
      </c>
      <c r="AX313" s="14" t="s">
        <v>72</v>
      </c>
      <c r="AY313" s="165" t="s">
        <v>181</v>
      </c>
    </row>
    <row r="314" spans="2:65" s="12" customFormat="1">
      <c r="B314" s="146"/>
      <c r="D314" s="147" t="s">
        <v>191</v>
      </c>
      <c r="E314" s="148" t="s">
        <v>1</v>
      </c>
      <c r="F314" s="149" t="s">
        <v>1081</v>
      </c>
      <c r="H314" s="150">
        <v>24.05</v>
      </c>
      <c r="I314" s="151"/>
      <c r="L314" s="146"/>
      <c r="M314" s="152"/>
      <c r="T314" s="153"/>
      <c r="AT314" s="148" t="s">
        <v>191</v>
      </c>
      <c r="AU314" s="148" t="s">
        <v>82</v>
      </c>
      <c r="AV314" s="12" t="s">
        <v>82</v>
      </c>
      <c r="AW314" s="12" t="s">
        <v>29</v>
      </c>
      <c r="AX314" s="12" t="s">
        <v>72</v>
      </c>
      <c r="AY314" s="148" t="s">
        <v>181</v>
      </c>
    </row>
    <row r="315" spans="2:65" s="14" customFormat="1">
      <c r="B315" s="164"/>
      <c r="D315" s="147" t="s">
        <v>191</v>
      </c>
      <c r="E315" s="165" t="s">
        <v>1</v>
      </c>
      <c r="F315" s="166" t="s">
        <v>726</v>
      </c>
      <c r="H315" s="165" t="s">
        <v>1</v>
      </c>
      <c r="I315" s="167"/>
      <c r="L315" s="164"/>
      <c r="M315" s="168"/>
      <c r="T315" s="169"/>
      <c r="AT315" s="165" t="s">
        <v>191</v>
      </c>
      <c r="AU315" s="165" t="s">
        <v>82</v>
      </c>
      <c r="AV315" s="14" t="s">
        <v>80</v>
      </c>
      <c r="AW315" s="14" t="s">
        <v>29</v>
      </c>
      <c r="AX315" s="14" t="s">
        <v>72</v>
      </c>
      <c r="AY315" s="165" t="s">
        <v>181</v>
      </c>
    </row>
    <row r="316" spans="2:65" s="12" customFormat="1">
      <c r="B316" s="146"/>
      <c r="D316" s="147" t="s">
        <v>191</v>
      </c>
      <c r="E316" s="148" t="s">
        <v>1</v>
      </c>
      <c r="F316" s="149" t="s">
        <v>1177</v>
      </c>
      <c r="H316" s="150">
        <v>6.1</v>
      </c>
      <c r="I316" s="151"/>
      <c r="L316" s="146"/>
      <c r="M316" s="152"/>
      <c r="T316" s="153"/>
      <c r="AT316" s="148" t="s">
        <v>191</v>
      </c>
      <c r="AU316" s="148" t="s">
        <v>82</v>
      </c>
      <c r="AV316" s="12" t="s">
        <v>82</v>
      </c>
      <c r="AW316" s="12" t="s">
        <v>29</v>
      </c>
      <c r="AX316" s="12" t="s">
        <v>72</v>
      </c>
      <c r="AY316" s="148" t="s">
        <v>181</v>
      </c>
    </row>
    <row r="317" spans="2:65" s="14" customFormat="1">
      <c r="B317" s="164"/>
      <c r="D317" s="147" t="s">
        <v>191</v>
      </c>
      <c r="E317" s="165" t="s">
        <v>1</v>
      </c>
      <c r="F317" s="166" t="s">
        <v>909</v>
      </c>
      <c r="H317" s="165" t="s">
        <v>1</v>
      </c>
      <c r="I317" s="167"/>
      <c r="L317" s="164"/>
      <c r="M317" s="168"/>
      <c r="T317" s="169"/>
      <c r="AT317" s="165" t="s">
        <v>191</v>
      </c>
      <c r="AU317" s="165" t="s">
        <v>82</v>
      </c>
      <c r="AV317" s="14" t="s">
        <v>80</v>
      </c>
      <c r="AW317" s="14" t="s">
        <v>29</v>
      </c>
      <c r="AX317" s="14" t="s">
        <v>72</v>
      </c>
      <c r="AY317" s="165" t="s">
        <v>181</v>
      </c>
    </row>
    <row r="318" spans="2:65" s="12" customFormat="1">
      <c r="B318" s="146"/>
      <c r="D318" s="147" t="s">
        <v>191</v>
      </c>
      <c r="E318" s="148" t="s">
        <v>1</v>
      </c>
      <c r="F318" s="149" t="s">
        <v>1178</v>
      </c>
      <c r="H318" s="150">
        <v>19.8</v>
      </c>
      <c r="I318" s="151"/>
      <c r="L318" s="146"/>
      <c r="M318" s="152"/>
      <c r="T318" s="153"/>
      <c r="AT318" s="148" t="s">
        <v>191</v>
      </c>
      <c r="AU318" s="148" t="s">
        <v>82</v>
      </c>
      <c r="AV318" s="12" t="s">
        <v>82</v>
      </c>
      <c r="AW318" s="12" t="s">
        <v>29</v>
      </c>
      <c r="AX318" s="12" t="s">
        <v>72</v>
      </c>
      <c r="AY318" s="148" t="s">
        <v>181</v>
      </c>
    </row>
    <row r="319" spans="2:65" s="13" customFormat="1">
      <c r="B319" s="154"/>
      <c r="D319" s="147" t="s">
        <v>191</v>
      </c>
      <c r="E319" s="155" t="s">
        <v>1</v>
      </c>
      <c r="F319" s="156" t="s">
        <v>193</v>
      </c>
      <c r="H319" s="157">
        <v>89.74</v>
      </c>
      <c r="I319" s="158"/>
      <c r="L319" s="154"/>
      <c r="M319" s="159"/>
      <c r="T319" s="160"/>
      <c r="AT319" s="155" t="s">
        <v>191</v>
      </c>
      <c r="AU319" s="155" t="s">
        <v>82</v>
      </c>
      <c r="AV319" s="13" t="s">
        <v>189</v>
      </c>
      <c r="AW319" s="13" t="s">
        <v>29</v>
      </c>
      <c r="AX319" s="13" t="s">
        <v>80</v>
      </c>
      <c r="AY319" s="155" t="s">
        <v>181</v>
      </c>
    </row>
    <row r="320" spans="2:65" s="1" customFormat="1" ht="33" customHeight="1">
      <c r="B320" s="132"/>
      <c r="C320" s="133" t="s">
        <v>622</v>
      </c>
      <c r="D320" s="133" t="s">
        <v>184</v>
      </c>
      <c r="E320" s="134" t="s">
        <v>627</v>
      </c>
      <c r="F320" s="135" t="s">
        <v>628</v>
      </c>
      <c r="G320" s="136" t="s">
        <v>187</v>
      </c>
      <c r="H320" s="137">
        <v>67.040000000000006</v>
      </c>
      <c r="I320" s="138"/>
      <c r="J320" s="139">
        <f>ROUND(I320*H320,2)</f>
        <v>0</v>
      </c>
      <c r="K320" s="135" t="s">
        <v>188</v>
      </c>
      <c r="L320" s="32"/>
      <c r="M320" s="180" t="s">
        <v>1</v>
      </c>
      <c r="N320" s="181" t="s">
        <v>37</v>
      </c>
      <c r="O320" s="182"/>
      <c r="P320" s="183">
        <f>O320*H320</f>
        <v>0</v>
      </c>
      <c r="Q320" s="183">
        <v>2.5999999999999998E-4</v>
      </c>
      <c r="R320" s="183">
        <f>Q320*H320</f>
        <v>1.7430399999999999E-2</v>
      </c>
      <c r="S320" s="183">
        <v>0</v>
      </c>
      <c r="T320" s="184">
        <f>S320*H320</f>
        <v>0</v>
      </c>
      <c r="AR320" s="144" t="s">
        <v>127</v>
      </c>
      <c r="AT320" s="144" t="s">
        <v>184</v>
      </c>
      <c r="AU320" s="144" t="s">
        <v>82</v>
      </c>
      <c r="AY320" s="17" t="s">
        <v>181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7" t="s">
        <v>80</v>
      </c>
      <c r="BK320" s="145">
        <f>ROUND(I320*H320,2)</f>
        <v>0</v>
      </c>
      <c r="BL320" s="17" t="s">
        <v>127</v>
      </c>
      <c r="BM320" s="144" t="s">
        <v>728</v>
      </c>
    </row>
    <row r="321" spans="2:12" s="1" customFormat="1" ht="6.95" customHeight="1">
      <c r="B321" s="44"/>
      <c r="C321" s="45"/>
      <c r="D321" s="45"/>
      <c r="E321" s="45"/>
      <c r="F321" s="45"/>
      <c r="G321" s="45"/>
      <c r="H321" s="45"/>
      <c r="I321" s="45"/>
      <c r="J321" s="45"/>
      <c r="K321" s="45"/>
      <c r="L321" s="32"/>
    </row>
  </sheetData>
  <autoFilter ref="C137:K320" xr:uid="{00000000-0009-0000-0000-00000B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4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115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1179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ROUND((SUM(BE132:BE247)),  2)</f>
        <v>0</v>
      </c>
      <c r="I33" s="92">
        <v>0.21</v>
      </c>
      <c r="J33" s="91">
        <f>ROUND(((SUM(BE132:BE247))*I33),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ROUND((SUM(BF132:BF247)),  2)</f>
        <v>0</v>
      </c>
      <c r="I34" s="92">
        <v>0.15</v>
      </c>
      <c r="J34" s="91">
        <f>ROUND(((SUM(BF132:BF247))*I34),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ROUND((SUM(BG132:BG247)),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ROUND((SUM(BH132:BH247)),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ROUND((SUM(BI132:BI247)),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11 - m.č. 407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J132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J150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J162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J171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J173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J174</f>
        <v>0</v>
      </c>
      <c r="L103" s="108"/>
    </row>
    <row r="104" spans="2:12" s="9" customFormat="1" ht="19.899999999999999" customHeight="1">
      <c r="B104" s="108"/>
      <c r="D104" s="109" t="s">
        <v>155</v>
      </c>
      <c r="E104" s="110"/>
      <c r="F104" s="110"/>
      <c r="G104" s="110"/>
      <c r="H104" s="110"/>
      <c r="I104" s="110"/>
      <c r="J104" s="111">
        <f>J183</f>
        <v>0</v>
      </c>
      <c r="L104" s="108"/>
    </row>
    <row r="105" spans="2:12" s="9" customFormat="1" ht="19.899999999999999" customHeight="1">
      <c r="B105" s="108"/>
      <c r="D105" s="109" t="s">
        <v>156</v>
      </c>
      <c r="E105" s="110"/>
      <c r="F105" s="110"/>
      <c r="G105" s="110"/>
      <c r="H105" s="110"/>
      <c r="I105" s="110"/>
      <c r="J105" s="111">
        <f>J185</f>
        <v>0</v>
      </c>
      <c r="L105" s="108"/>
    </row>
    <row r="106" spans="2:12" s="9" customFormat="1" ht="19.899999999999999" customHeight="1">
      <c r="B106" s="108"/>
      <c r="D106" s="109" t="s">
        <v>157</v>
      </c>
      <c r="E106" s="110"/>
      <c r="F106" s="110"/>
      <c r="G106" s="110"/>
      <c r="H106" s="110"/>
      <c r="I106" s="110"/>
      <c r="J106" s="111">
        <f>J188</f>
        <v>0</v>
      </c>
      <c r="L106" s="108"/>
    </row>
    <row r="107" spans="2:12" s="9" customFormat="1" ht="19.899999999999999" customHeight="1">
      <c r="B107" s="108"/>
      <c r="D107" s="109" t="s">
        <v>158</v>
      </c>
      <c r="E107" s="110"/>
      <c r="F107" s="110"/>
      <c r="G107" s="110"/>
      <c r="H107" s="110"/>
      <c r="I107" s="110"/>
      <c r="J107" s="111">
        <f>J199</f>
        <v>0</v>
      </c>
      <c r="L107" s="108"/>
    </row>
    <row r="108" spans="2:12" s="9" customFormat="1" ht="19.899999999999999" customHeight="1">
      <c r="B108" s="108"/>
      <c r="D108" s="109" t="s">
        <v>159</v>
      </c>
      <c r="E108" s="110"/>
      <c r="F108" s="110"/>
      <c r="G108" s="110"/>
      <c r="H108" s="110"/>
      <c r="I108" s="110"/>
      <c r="J108" s="111">
        <f>J206</f>
        <v>0</v>
      </c>
      <c r="L108" s="108"/>
    </row>
    <row r="109" spans="2:12" s="9" customFormat="1" ht="19.899999999999999" customHeight="1">
      <c r="B109" s="108"/>
      <c r="D109" s="109" t="s">
        <v>160</v>
      </c>
      <c r="E109" s="110"/>
      <c r="F109" s="110"/>
      <c r="G109" s="110"/>
      <c r="H109" s="110"/>
      <c r="I109" s="110"/>
      <c r="J109" s="111">
        <f>J211</f>
        <v>0</v>
      </c>
      <c r="L109" s="108"/>
    </row>
    <row r="110" spans="2:12" s="9" customFormat="1" ht="19.899999999999999" customHeight="1">
      <c r="B110" s="108"/>
      <c r="D110" s="109" t="s">
        <v>162</v>
      </c>
      <c r="E110" s="110"/>
      <c r="F110" s="110"/>
      <c r="G110" s="110"/>
      <c r="H110" s="110"/>
      <c r="I110" s="110"/>
      <c r="J110" s="111">
        <f>J215</f>
        <v>0</v>
      </c>
      <c r="L110" s="108"/>
    </row>
    <row r="111" spans="2:12" s="9" customFormat="1" ht="19.899999999999999" customHeight="1">
      <c r="B111" s="108"/>
      <c r="D111" s="109" t="s">
        <v>164</v>
      </c>
      <c r="E111" s="110"/>
      <c r="F111" s="110"/>
      <c r="G111" s="110"/>
      <c r="H111" s="110"/>
      <c r="I111" s="110"/>
      <c r="J111" s="111">
        <f>J228</f>
        <v>0</v>
      </c>
      <c r="L111" s="108"/>
    </row>
    <row r="112" spans="2:12" s="9" customFormat="1" ht="19.899999999999999" customHeight="1">
      <c r="B112" s="108"/>
      <c r="D112" s="109" t="s">
        <v>165</v>
      </c>
      <c r="E112" s="110"/>
      <c r="F112" s="110"/>
      <c r="G112" s="110"/>
      <c r="H112" s="110"/>
      <c r="I112" s="110"/>
      <c r="J112" s="111">
        <f>J236</f>
        <v>0</v>
      </c>
      <c r="L112" s="108"/>
    </row>
    <row r="113" spans="2:12" s="1" customFormat="1" ht="21.75" customHeight="1">
      <c r="B113" s="32"/>
      <c r="L113" s="32"/>
    </row>
    <row r="114" spans="2:12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>
      <c r="B119" s="32"/>
      <c r="C119" s="21" t="s">
        <v>166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16.5" customHeight="1">
      <c r="B122" s="32"/>
      <c r="E122" s="235" t="str">
        <f>E7</f>
        <v>Rekonstrukce ubytovacího zázemí pavilon A</v>
      </c>
      <c r="F122" s="236"/>
      <c r="G122" s="236"/>
      <c r="H122" s="236"/>
      <c r="L122" s="32"/>
    </row>
    <row r="123" spans="2:12" s="1" customFormat="1" ht="12" customHeight="1">
      <c r="B123" s="32"/>
      <c r="C123" s="27" t="s">
        <v>137</v>
      </c>
      <c r="L123" s="32"/>
    </row>
    <row r="124" spans="2:12" s="1" customFormat="1" ht="16.5" customHeight="1">
      <c r="B124" s="32"/>
      <c r="E124" s="198" t="str">
        <f>E9</f>
        <v>11 - m.č. 407</v>
      </c>
      <c r="F124" s="234"/>
      <c r="G124" s="234"/>
      <c r="H124" s="234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F12</f>
        <v xml:space="preserve"> </v>
      </c>
      <c r="I126" s="27" t="s">
        <v>22</v>
      </c>
      <c r="J126" s="52">
        <f>IF(J12="","",J12)</f>
        <v>0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23</v>
      </c>
      <c r="F128" s="25" t="str">
        <f>E15</f>
        <v xml:space="preserve"> </v>
      </c>
      <c r="I128" s="27" t="s">
        <v>28</v>
      </c>
      <c r="J128" s="30" t="str">
        <f>E21</f>
        <v xml:space="preserve"> </v>
      </c>
      <c r="L128" s="32"/>
    </row>
    <row r="129" spans="2:65" s="1" customFormat="1" ht="15.2" customHeight="1">
      <c r="B129" s="32"/>
      <c r="C129" s="27" t="s">
        <v>26</v>
      </c>
      <c r="F129" s="25" t="str">
        <f>IF(E18="","",E18)</f>
        <v>Vyplň údaj</v>
      </c>
      <c r="I129" s="27" t="s">
        <v>30</v>
      </c>
      <c r="J129" s="30" t="str">
        <f>E24</f>
        <v xml:space="preserve"> 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2"/>
      <c r="C131" s="113" t="s">
        <v>167</v>
      </c>
      <c r="D131" s="114" t="s">
        <v>57</v>
      </c>
      <c r="E131" s="114" t="s">
        <v>53</v>
      </c>
      <c r="F131" s="114" t="s">
        <v>54</v>
      </c>
      <c r="G131" s="114" t="s">
        <v>168</v>
      </c>
      <c r="H131" s="114" t="s">
        <v>169</v>
      </c>
      <c r="I131" s="114" t="s">
        <v>170</v>
      </c>
      <c r="J131" s="114" t="s">
        <v>141</v>
      </c>
      <c r="K131" s="115" t="s">
        <v>171</v>
      </c>
      <c r="L131" s="112"/>
      <c r="M131" s="59" t="s">
        <v>1</v>
      </c>
      <c r="N131" s="60" t="s">
        <v>36</v>
      </c>
      <c r="O131" s="60" t="s">
        <v>172</v>
      </c>
      <c r="P131" s="60" t="s">
        <v>173</v>
      </c>
      <c r="Q131" s="60" t="s">
        <v>174</v>
      </c>
      <c r="R131" s="60" t="s">
        <v>175</v>
      </c>
      <c r="S131" s="60" t="s">
        <v>176</v>
      </c>
      <c r="T131" s="61" t="s">
        <v>177</v>
      </c>
    </row>
    <row r="132" spans="2:65" s="1" customFormat="1" ht="22.9" customHeight="1">
      <c r="B132" s="32"/>
      <c r="C132" s="64" t="s">
        <v>178</v>
      </c>
      <c r="J132" s="116">
        <f>BK132</f>
        <v>0</v>
      </c>
      <c r="L132" s="32"/>
      <c r="M132" s="62"/>
      <c r="N132" s="53"/>
      <c r="O132" s="53"/>
      <c r="P132" s="117">
        <f>P133+P173</f>
        <v>0</v>
      </c>
      <c r="Q132" s="53"/>
      <c r="R132" s="117">
        <f>R133+R173</f>
        <v>1.47680397</v>
      </c>
      <c r="S132" s="53"/>
      <c r="T132" s="118">
        <f>T133+T173</f>
        <v>2.7089164000000001</v>
      </c>
      <c r="AT132" s="17" t="s">
        <v>71</v>
      </c>
      <c r="AU132" s="17" t="s">
        <v>143</v>
      </c>
      <c r="BK132" s="119">
        <f>BK133+BK173</f>
        <v>0</v>
      </c>
    </row>
    <row r="133" spans="2:65" s="11" customFormat="1" ht="25.9" customHeight="1">
      <c r="B133" s="120"/>
      <c r="D133" s="121" t="s">
        <v>71</v>
      </c>
      <c r="E133" s="122" t="s">
        <v>179</v>
      </c>
      <c r="F133" s="122" t="s">
        <v>180</v>
      </c>
      <c r="I133" s="123"/>
      <c r="J133" s="124">
        <f>BK133</f>
        <v>0</v>
      </c>
      <c r="L133" s="120"/>
      <c r="M133" s="125"/>
      <c r="P133" s="126">
        <f>P134+P150+P162+P171</f>
        <v>0</v>
      </c>
      <c r="R133" s="126">
        <f>R134+R150+R162+R171</f>
        <v>0.36450710000000003</v>
      </c>
      <c r="T133" s="127">
        <f>T134+T150+T162+T171</f>
        <v>2.5140199999999999</v>
      </c>
      <c r="AR133" s="121" t="s">
        <v>80</v>
      </c>
      <c r="AT133" s="128" t="s">
        <v>71</v>
      </c>
      <c r="AU133" s="128" t="s">
        <v>72</v>
      </c>
      <c r="AY133" s="121" t="s">
        <v>181</v>
      </c>
      <c r="BK133" s="129">
        <f>BK134+BK150+BK162+BK171</f>
        <v>0</v>
      </c>
    </row>
    <row r="134" spans="2:65" s="11" customFormat="1" ht="22.9" customHeight="1">
      <c r="B134" s="120"/>
      <c r="D134" s="121" t="s">
        <v>71</v>
      </c>
      <c r="E134" s="130" t="s">
        <v>182</v>
      </c>
      <c r="F134" s="130" t="s">
        <v>183</v>
      </c>
      <c r="I134" s="123"/>
      <c r="J134" s="131">
        <f>BK134</f>
        <v>0</v>
      </c>
      <c r="L134" s="120"/>
      <c r="M134" s="125"/>
      <c r="P134" s="126">
        <f>SUM(P135:P149)</f>
        <v>0</v>
      </c>
      <c r="R134" s="126">
        <f>SUM(R135:R149)</f>
        <v>0.36155080000000001</v>
      </c>
      <c r="T134" s="127">
        <f>SUM(T135:T149)</f>
        <v>0</v>
      </c>
      <c r="AR134" s="121" t="s">
        <v>80</v>
      </c>
      <c r="AT134" s="128" t="s">
        <v>71</v>
      </c>
      <c r="AU134" s="128" t="s">
        <v>80</v>
      </c>
      <c r="AY134" s="121" t="s">
        <v>181</v>
      </c>
      <c r="BK134" s="129">
        <f>SUM(BK135:BK149)</f>
        <v>0</v>
      </c>
    </row>
    <row r="135" spans="2:65" s="1" customFormat="1" ht="33" customHeight="1">
      <c r="B135" s="132"/>
      <c r="C135" s="133" t="s">
        <v>80</v>
      </c>
      <c r="D135" s="133" t="s">
        <v>184</v>
      </c>
      <c r="E135" s="134" t="s">
        <v>631</v>
      </c>
      <c r="F135" s="135" t="s">
        <v>632</v>
      </c>
      <c r="G135" s="136" t="s">
        <v>187</v>
      </c>
      <c r="H135" s="137">
        <v>20</v>
      </c>
      <c r="I135" s="138"/>
      <c r="J135" s="139">
        <f>ROUND(I135*H135,2)</f>
        <v>0</v>
      </c>
      <c r="K135" s="135" t="s">
        <v>188</v>
      </c>
      <c r="L135" s="32"/>
      <c r="M135" s="140" t="s">
        <v>1</v>
      </c>
      <c r="N135" s="141" t="s">
        <v>37</v>
      </c>
      <c r="P135" s="142">
        <f>O135*H135</f>
        <v>0</v>
      </c>
      <c r="Q135" s="142">
        <v>3.0000000000000001E-3</v>
      </c>
      <c r="R135" s="142">
        <f>Q135*H135</f>
        <v>0.06</v>
      </c>
      <c r="S135" s="142">
        <v>0</v>
      </c>
      <c r="T135" s="143">
        <f>S135*H135</f>
        <v>0</v>
      </c>
      <c r="AR135" s="144" t="s">
        <v>189</v>
      </c>
      <c r="AT135" s="144" t="s">
        <v>184</v>
      </c>
      <c r="AU135" s="144" t="s">
        <v>82</v>
      </c>
      <c r="AY135" s="17" t="s">
        <v>181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80</v>
      </c>
      <c r="BK135" s="145">
        <f>ROUND(I135*H135,2)</f>
        <v>0</v>
      </c>
      <c r="BL135" s="17" t="s">
        <v>189</v>
      </c>
      <c r="BM135" s="144" t="s">
        <v>1180</v>
      </c>
    </row>
    <row r="136" spans="2:65" s="1" customFormat="1" ht="24.2" customHeight="1">
      <c r="B136" s="132"/>
      <c r="C136" s="133" t="s">
        <v>82</v>
      </c>
      <c r="D136" s="133" t="s">
        <v>184</v>
      </c>
      <c r="E136" s="134" t="s">
        <v>185</v>
      </c>
      <c r="F136" s="135" t="s">
        <v>186</v>
      </c>
      <c r="G136" s="136" t="s">
        <v>187</v>
      </c>
      <c r="H136" s="137">
        <v>39.47</v>
      </c>
      <c r="I136" s="138"/>
      <c r="J136" s="139">
        <f>ROUND(I136*H136,2)</f>
        <v>0</v>
      </c>
      <c r="K136" s="135" t="s">
        <v>188</v>
      </c>
      <c r="L136" s="32"/>
      <c r="M136" s="140" t="s">
        <v>1</v>
      </c>
      <c r="N136" s="141" t="s">
        <v>37</v>
      </c>
      <c r="P136" s="142">
        <f>O136*H136</f>
        <v>0</v>
      </c>
      <c r="Q136" s="142">
        <v>2.5999999999999998E-4</v>
      </c>
      <c r="R136" s="142">
        <f>Q136*H136</f>
        <v>1.0262199999999999E-2</v>
      </c>
      <c r="S136" s="142">
        <v>0</v>
      </c>
      <c r="T136" s="143">
        <f>S136*H136</f>
        <v>0</v>
      </c>
      <c r="AR136" s="144" t="s">
        <v>189</v>
      </c>
      <c r="AT136" s="144" t="s">
        <v>184</v>
      </c>
      <c r="AU136" s="144" t="s">
        <v>82</v>
      </c>
      <c r="AY136" s="17" t="s">
        <v>181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80</v>
      </c>
      <c r="BK136" s="145">
        <f>ROUND(I136*H136,2)</f>
        <v>0</v>
      </c>
      <c r="BL136" s="17" t="s">
        <v>189</v>
      </c>
      <c r="BM136" s="144" t="s">
        <v>634</v>
      </c>
    </row>
    <row r="137" spans="2:65" s="12" customFormat="1">
      <c r="B137" s="146"/>
      <c r="D137" s="147" t="s">
        <v>191</v>
      </c>
      <c r="E137" s="148" t="s">
        <v>1</v>
      </c>
      <c r="F137" s="149" t="s">
        <v>1181</v>
      </c>
      <c r="H137" s="150">
        <v>15.18</v>
      </c>
      <c r="I137" s="151"/>
      <c r="L137" s="146"/>
      <c r="M137" s="152"/>
      <c r="T137" s="153"/>
      <c r="AT137" s="148" t="s">
        <v>191</v>
      </c>
      <c r="AU137" s="148" t="s">
        <v>82</v>
      </c>
      <c r="AV137" s="12" t="s">
        <v>82</v>
      </c>
      <c r="AW137" s="12" t="s">
        <v>29</v>
      </c>
      <c r="AX137" s="12" t="s">
        <v>72</v>
      </c>
      <c r="AY137" s="148" t="s">
        <v>181</v>
      </c>
    </row>
    <row r="138" spans="2:65" s="12" customFormat="1">
      <c r="B138" s="146"/>
      <c r="D138" s="147" t="s">
        <v>191</v>
      </c>
      <c r="E138" s="148" t="s">
        <v>1</v>
      </c>
      <c r="F138" s="149" t="s">
        <v>1182</v>
      </c>
      <c r="H138" s="150">
        <v>21.45</v>
      </c>
      <c r="I138" s="151"/>
      <c r="L138" s="146"/>
      <c r="M138" s="152"/>
      <c r="T138" s="153"/>
      <c r="AT138" s="148" t="s">
        <v>191</v>
      </c>
      <c r="AU138" s="148" t="s">
        <v>82</v>
      </c>
      <c r="AV138" s="12" t="s">
        <v>82</v>
      </c>
      <c r="AW138" s="12" t="s">
        <v>29</v>
      </c>
      <c r="AX138" s="12" t="s">
        <v>72</v>
      </c>
      <c r="AY138" s="148" t="s">
        <v>181</v>
      </c>
    </row>
    <row r="139" spans="2:65" s="12" customFormat="1">
      <c r="B139" s="146"/>
      <c r="D139" s="147" t="s">
        <v>191</v>
      </c>
      <c r="E139" s="148" t="s">
        <v>1</v>
      </c>
      <c r="F139" s="149" t="s">
        <v>637</v>
      </c>
      <c r="H139" s="150">
        <v>-1.6</v>
      </c>
      <c r="I139" s="151"/>
      <c r="L139" s="146"/>
      <c r="M139" s="152"/>
      <c r="T139" s="153"/>
      <c r="AT139" s="148" t="s">
        <v>191</v>
      </c>
      <c r="AU139" s="148" t="s">
        <v>82</v>
      </c>
      <c r="AV139" s="12" t="s">
        <v>82</v>
      </c>
      <c r="AW139" s="12" t="s">
        <v>29</v>
      </c>
      <c r="AX139" s="12" t="s">
        <v>72</v>
      </c>
      <c r="AY139" s="148" t="s">
        <v>181</v>
      </c>
    </row>
    <row r="140" spans="2:65" s="12" customFormat="1">
      <c r="B140" s="146"/>
      <c r="D140" s="147" t="s">
        <v>191</v>
      </c>
      <c r="E140" s="148" t="s">
        <v>1</v>
      </c>
      <c r="F140" s="149" t="s">
        <v>985</v>
      </c>
      <c r="H140" s="150">
        <v>4.4400000000000004</v>
      </c>
      <c r="I140" s="151"/>
      <c r="L140" s="146"/>
      <c r="M140" s="152"/>
      <c r="T140" s="153"/>
      <c r="AT140" s="148" t="s">
        <v>191</v>
      </c>
      <c r="AU140" s="148" t="s">
        <v>82</v>
      </c>
      <c r="AV140" s="12" t="s">
        <v>82</v>
      </c>
      <c r="AW140" s="12" t="s">
        <v>29</v>
      </c>
      <c r="AX140" s="12" t="s">
        <v>72</v>
      </c>
      <c r="AY140" s="148" t="s">
        <v>181</v>
      </c>
    </row>
    <row r="141" spans="2:65" s="13" customFormat="1">
      <c r="B141" s="154"/>
      <c r="D141" s="147" t="s">
        <v>191</v>
      </c>
      <c r="E141" s="155" t="s">
        <v>1</v>
      </c>
      <c r="F141" s="156" t="s">
        <v>193</v>
      </c>
      <c r="H141" s="157">
        <v>39.469999999999992</v>
      </c>
      <c r="I141" s="158"/>
      <c r="L141" s="154"/>
      <c r="M141" s="159"/>
      <c r="T141" s="160"/>
      <c r="AT141" s="155" t="s">
        <v>191</v>
      </c>
      <c r="AU141" s="155" t="s">
        <v>82</v>
      </c>
      <c r="AV141" s="13" t="s">
        <v>189</v>
      </c>
      <c r="AW141" s="13" t="s">
        <v>29</v>
      </c>
      <c r="AX141" s="13" t="s">
        <v>80</v>
      </c>
      <c r="AY141" s="155" t="s">
        <v>181</v>
      </c>
    </row>
    <row r="142" spans="2:65" s="1" customFormat="1" ht="24.2" customHeight="1">
      <c r="B142" s="132"/>
      <c r="C142" s="133" t="s">
        <v>197</v>
      </c>
      <c r="D142" s="133" t="s">
        <v>184</v>
      </c>
      <c r="E142" s="134" t="s">
        <v>194</v>
      </c>
      <c r="F142" s="135" t="s">
        <v>195</v>
      </c>
      <c r="G142" s="136" t="s">
        <v>187</v>
      </c>
      <c r="H142" s="137">
        <v>39.47</v>
      </c>
      <c r="I142" s="138"/>
      <c r="J142" s="139">
        <f>ROUND(I142*H142,2)</f>
        <v>0</v>
      </c>
      <c r="K142" s="135" t="s">
        <v>188</v>
      </c>
      <c r="L142" s="32"/>
      <c r="M142" s="140" t="s">
        <v>1</v>
      </c>
      <c r="N142" s="141" t="s">
        <v>37</v>
      </c>
      <c r="P142" s="142">
        <f>O142*H142</f>
        <v>0</v>
      </c>
      <c r="Q142" s="142">
        <v>4.3800000000000002E-3</v>
      </c>
      <c r="R142" s="142">
        <f>Q142*H142</f>
        <v>0.17287859999999999</v>
      </c>
      <c r="S142" s="142">
        <v>0</v>
      </c>
      <c r="T142" s="143">
        <f>S142*H142</f>
        <v>0</v>
      </c>
      <c r="AR142" s="144" t="s">
        <v>189</v>
      </c>
      <c r="AT142" s="144" t="s">
        <v>184</v>
      </c>
      <c r="AU142" s="144" t="s">
        <v>82</v>
      </c>
      <c r="AY142" s="17" t="s">
        <v>181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80</v>
      </c>
      <c r="BK142" s="145">
        <f>ROUND(I142*H142,2)</f>
        <v>0</v>
      </c>
      <c r="BL142" s="17" t="s">
        <v>189</v>
      </c>
      <c r="BM142" s="144" t="s">
        <v>639</v>
      </c>
    </row>
    <row r="143" spans="2:65" s="1" customFormat="1" ht="24.2" customHeight="1">
      <c r="B143" s="132"/>
      <c r="C143" s="133" t="s">
        <v>189</v>
      </c>
      <c r="D143" s="133" t="s">
        <v>184</v>
      </c>
      <c r="E143" s="134" t="s">
        <v>198</v>
      </c>
      <c r="F143" s="135" t="s">
        <v>199</v>
      </c>
      <c r="G143" s="136" t="s">
        <v>187</v>
      </c>
      <c r="H143" s="137">
        <v>39.47</v>
      </c>
      <c r="I143" s="138"/>
      <c r="J143" s="139">
        <f>ROUND(I143*H143,2)</f>
        <v>0</v>
      </c>
      <c r="K143" s="135" t="s">
        <v>188</v>
      </c>
      <c r="L143" s="32"/>
      <c r="M143" s="140" t="s">
        <v>1</v>
      </c>
      <c r="N143" s="141" t="s">
        <v>37</v>
      </c>
      <c r="P143" s="142">
        <f>O143*H143</f>
        <v>0</v>
      </c>
      <c r="Q143" s="142">
        <v>3.0000000000000001E-3</v>
      </c>
      <c r="R143" s="142">
        <f>Q143*H143</f>
        <v>0.11841</v>
      </c>
      <c r="S143" s="142">
        <v>0</v>
      </c>
      <c r="T143" s="143">
        <f>S143*H143</f>
        <v>0</v>
      </c>
      <c r="AR143" s="144" t="s">
        <v>189</v>
      </c>
      <c r="AT143" s="144" t="s">
        <v>184</v>
      </c>
      <c r="AU143" s="144" t="s">
        <v>82</v>
      </c>
      <c r="AY143" s="17" t="s">
        <v>181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80</v>
      </c>
      <c r="BK143" s="145">
        <f>ROUND(I143*H143,2)</f>
        <v>0</v>
      </c>
      <c r="BL143" s="17" t="s">
        <v>189</v>
      </c>
      <c r="BM143" s="144" t="s">
        <v>640</v>
      </c>
    </row>
    <row r="144" spans="2:65" s="1" customFormat="1" ht="16.5" customHeight="1">
      <c r="B144" s="132"/>
      <c r="C144" s="133" t="s">
        <v>206</v>
      </c>
      <c r="D144" s="133" t="s">
        <v>184</v>
      </c>
      <c r="E144" s="134" t="s">
        <v>201</v>
      </c>
      <c r="F144" s="135" t="s">
        <v>202</v>
      </c>
      <c r="G144" s="136" t="s">
        <v>187</v>
      </c>
      <c r="H144" s="137">
        <v>50</v>
      </c>
      <c r="I144" s="138"/>
      <c r="J144" s="139">
        <f>ROUND(I144*H144,2)</f>
        <v>0</v>
      </c>
      <c r="K144" s="135" t="s">
        <v>188</v>
      </c>
      <c r="L144" s="32"/>
      <c r="M144" s="140" t="s">
        <v>1</v>
      </c>
      <c r="N144" s="141" t="s">
        <v>37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189</v>
      </c>
      <c r="AT144" s="144" t="s">
        <v>184</v>
      </c>
      <c r="AU144" s="144" t="s">
        <v>82</v>
      </c>
      <c r="AY144" s="17" t="s">
        <v>181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80</v>
      </c>
      <c r="BK144" s="145">
        <f>ROUND(I144*H144,2)</f>
        <v>0</v>
      </c>
      <c r="BL144" s="17" t="s">
        <v>189</v>
      </c>
      <c r="BM144" s="144" t="s">
        <v>642</v>
      </c>
    </row>
    <row r="145" spans="2:65" s="1" customFormat="1" ht="19.5">
      <c r="B145" s="32"/>
      <c r="D145" s="147" t="s">
        <v>204</v>
      </c>
      <c r="F145" s="161" t="s">
        <v>205</v>
      </c>
      <c r="I145" s="162"/>
      <c r="L145" s="32"/>
      <c r="M145" s="163"/>
      <c r="T145" s="56"/>
      <c r="AT145" s="17" t="s">
        <v>204</v>
      </c>
      <c r="AU145" s="17" t="s">
        <v>82</v>
      </c>
    </row>
    <row r="146" spans="2:65" s="1" customFormat="1" ht="24.2" customHeight="1">
      <c r="B146" s="132"/>
      <c r="C146" s="133" t="s">
        <v>182</v>
      </c>
      <c r="D146" s="133" t="s">
        <v>184</v>
      </c>
      <c r="E146" s="134" t="s">
        <v>207</v>
      </c>
      <c r="F146" s="135" t="s">
        <v>208</v>
      </c>
      <c r="G146" s="136" t="s">
        <v>187</v>
      </c>
      <c r="H146" s="137">
        <v>50</v>
      </c>
      <c r="I146" s="138"/>
      <c r="J146" s="139">
        <f>ROUND(I146*H146,2)</f>
        <v>0</v>
      </c>
      <c r="K146" s="135" t="s">
        <v>188</v>
      </c>
      <c r="L146" s="32"/>
      <c r="M146" s="140" t="s">
        <v>1</v>
      </c>
      <c r="N146" s="141" t="s">
        <v>37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189</v>
      </c>
      <c r="AT146" s="144" t="s">
        <v>184</v>
      </c>
      <c r="AU146" s="144" t="s">
        <v>82</v>
      </c>
      <c r="AY146" s="17" t="s">
        <v>181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80</v>
      </c>
      <c r="BK146" s="145">
        <f>ROUND(I146*H146,2)</f>
        <v>0</v>
      </c>
      <c r="BL146" s="17" t="s">
        <v>189</v>
      </c>
      <c r="BM146" s="144" t="s">
        <v>643</v>
      </c>
    </row>
    <row r="147" spans="2:65" s="1" customFormat="1" ht="19.5">
      <c r="B147" s="32"/>
      <c r="D147" s="147" t="s">
        <v>204</v>
      </c>
      <c r="F147" s="161" t="s">
        <v>205</v>
      </c>
      <c r="I147" s="162"/>
      <c r="L147" s="32"/>
      <c r="M147" s="163"/>
      <c r="T147" s="56"/>
      <c r="AT147" s="17" t="s">
        <v>204</v>
      </c>
      <c r="AU147" s="17" t="s">
        <v>82</v>
      </c>
    </row>
    <row r="148" spans="2:65" s="1" customFormat="1" ht="24.2" customHeight="1">
      <c r="B148" s="132"/>
      <c r="C148" s="133" t="s">
        <v>215</v>
      </c>
      <c r="D148" s="133" t="s">
        <v>184</v>
      </c>
      <c r="E148" s="134" t="s">
        <v>210</v>
      </c>
      <c r="F148" s="135" t="s">
        <v>211</v>
      </c>
      <c r="G148" s="136" t="s">
        <v>187</v>
      </c>
      <c r="H148" s="137">
        <v>5</v>
      </c>
      <c r="I148" s="138"/>
      <c r="J148" s="139">
        <f>ROUND(I148*H148,2)</f>
        <v>0</v>
      </c>
      <c r="K148" s="135" t="s">
        <v>188</v>
      </c>
      <c r="L148" s="32"/>
      <c r="M148" s="140" t="s">
        <v>1</v>
      </c>
      <c r="N148" s="141" t="s">
        <v>37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189</v>
      </c>
      <c r="AT148" s="144" t="s">
        <v>184</v>
      </c>
      <c r="AU148" s="144" t="s">
        <v>82</v>
      </c>
      <c r="AY148" s="17" t="s">
        <v>181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80</v>
      </c>
      <c r="BK148" s="145">
        <f>ROUND(I148*H148,2)</f>
        <v>0</v>
      </c>
      <c r="BL148" s="17" t="s">
        <v>189</v>
      </c>
      <c r="BM148" s="144" t="s">
        <v>644</v>
      </c>
    </row>
    <row r="149" spans="2:65" s="1" customFormat="1" ht="19.5">
      <c r="B149" s="32"/>
      <c r="D149" s="147" t="s">
        <v>204</v>
      </c>
      <c r="F149" s="161" t="s">
        <v>205</v>
      </c>
      <c r="I149" s="162"/>
      <c r="L149" s="32"/>
      <c r="M149" s="163"/>
      <c r="T149" s="56"/>
      <c r="AT149" s="17" t="s">
        <v>204</v>
      </c>
      <c r="AU149" s="17" t="s">
        <v>82</v>
      </c>
    </row>
    <row r="150" spans="2:65" s="11" customFormat="1" ht="22.9" customHeight="1">
      <c r="B150" s="120"/>
      <c r="D150" s="121" t="s">
        <v>71</v>
      </c>
      <c r="E150" s="130" t="s">
        <v>213</v>
      </c>
      <c r="F150" s="130" t="s">
        <v>214</v>
      </c>
      <c r="I150" s="123"/>
      <c r="J150" s="131">
        <f>BK150</f>
        <v>0</v>
      </c>
      <c r="L150" s="120"/>
      <c r="M150" s="125"/>
      <c r="P150" s="126">
        <f>SUM(P151:P161)</f>
        <v>0</v>
      </c>
      <c r="R150" s="126">
        <f>SUM(R151:R161)</f>
        <v>2.9563000000000002E-3</v>
      </c>
      <c r="T150" s="127">
        <f>SUM(T151:T161)</f>
        <v>2.5140199999999999</v>
      </c>
      <c r="AR150" s="121" t="s">
        <v>80</v>
      </c>
      <c r="AT150" s="128" t="s">
        <v>71</v>
      </c>
      <c r="AU150" s="128" t="s">
        <v>80</v>
      </c>
      <c r="AY150" s="121" t="s">
        <v>181</v>
      </c>
      <c r="BK150" s="129">
        <f>SUM(BK151:BK161)</f>
        <v>0</v>
      </c>
    </row>
    <row r="151" spans="2:65" s="1" customFormat="1" ht="33" customHeight="1">
      <c r="B151" s="132"/>
      <c r="C151" s="133" t="s">
        <v>219</v>
      </c>
      <c r="D151" s="133" t="s">
        <v>184</v>
      </c>
      <c r="E151" s="134" t="s">
        <v>216</v>
      </c>
      <c r="F151" s="135" t="s">
        <v>217</v>
      </c>
      <c r="G151" s="136" t="s">
        <v>187</v>
      </c>
      <c r="H151" s="137">
        <v>17.39</v>
      </c>
      <c r="I151" s="138"/>
      <c r="J151" s="139">
        <f>ROUND(I151*H151,2)</f>
        <v>0</v>
      </c>
      <c r="K151" s="135" t="s">
        <v>188</v>
      </c>
      <c r="L151" s="32"/>
      <c r="M151" s="140" t="s">
        <v>1</v>
      </c>
      <c r="N151" s="141" t="s">
        <v>37</v>
      </c>
      <c r="P151" s="142">
        <f>O151*H151</f>
        <v>0</v>
      </c>
      <c r="Q151" s="142">
        <v>1.2999999999999999E-4</v>
      </c>
      <c r="R151" s="142">
        <f>Q151*H151</f>
        <v>2.2607E-3</v>
      </c>
      <c r="S151" s="142">
        <v>0</v>
      </c>
      <c r="T151" s="143">
        <f>S151*H151</f>
        <v>0</v>
      </c>
      <c r="AR151" s="144" t="s">
        <v>189</v>
      </c>
      <c r="AT151" s="144" t="s">
        <v>184</v>
      </c>
      <c r="AU151" s="144" t="s">
        <v>82</v>
      </c>
      <c r="AY151" s="17" t="s">
        <v>181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80</v>
      </c>
      <c r="BK151" s="145">
        <f>ROUND(I151*H151,2)</f>
        <v>0</v>
      </c>
      <c r="BL151" s="17" t="s">
        <v>189</v>
      </c>
      <c r="BM151" s="144" t="s">
        <v>645</v>
      </c>
    </row>
    <row r="152" spans="2:65" s="12" customFormat="1">
      <c r="B152" s="146"/>
      <c r="D152" s="147" t="s">
        <v>191</v>
      </c>
      <c r="E152" s="148" t="s">
        <v>1</v>
      </c>
      <c r="F152" s="149" t="s">
        <v>1183</v>
      </c>
      <c r="H152" s="150">
        <v>17.39</v>
      </c>
      <c r="I152" s="151"/>
      <c r="L152" s="146"/>
      <c r="M152" s="152"/>
      <c r="T152" s="153"/>
      <c r="AT152" s="148" t="s">
        <v>191</v>
      </c>
      <c r="AU152" s="148" t="s">
        <v>82</v>
      </c>
      <c r="AV152" s="12" t="s">
        <v>82</v>
      </c>
      <c r="AW152" s="12" t="s">
        <v>29</v>
      </c>
      <c r="AX152" s="12" t="s">
        <v>80</v>
      </c>
      <c r="AY152" s="148" t="s">
        <v>181</v>
      </c>
    </row>
    <row r="153" spans="2:65" s="1" customFormat="1" ht="24.2" customHeight="1">
      <c r="B153" s="132"/>
      <c r="C153" s="133" t="s">
        <v>213</v>
      </c>
      <c r="D153" s="133" t="s">
        <v>184</v>
      </c>
      <c r="E153" s="134" t="s">
        <v>220</v>
      </c>
      <c r="F153" s="135" t="s">
        <v>221</v>
      </c>
      <c r="G153" s="136" t="s">
        <v>187</v>
      </c>
      <c r="H153" s="137">
        <v>17.39</v>
      </c>
      <c r="I153" s="138"/>
      <c r="J153" s="139">
        <f>ROUND(I153*H153,2)</f>
        <v>0</v>
      </c>
      <c r="K153" s="135" t="s">
        <v>188</v>
      </c>
      <c r="L153" s="32"/>
      <c r="M153" s="140" t="s">
        <v>1</v>
      </c>
      <c r="N153" s="141" t="s">
        <v>37</v>
      </c>
      <c r="P153" s="142">
        <f>O153*H153</f>
        <v>0</v>
      </c>
      <c r="Q153" s="142">
        <v>4.0000000000000003E-5</v>
      </c>
      <c r="R153" s="142">
        <f>Q153*H153</f>
        <v>6.956000000000001E-4</v>
      </c>
      <c r="S153" s="142">
        <v>0</v>
      </c>
      <c r="T153" s="143">
        <f>S153*H153</f>
        <v>0</v>
      </c>
      <c r="AR153" s="144" t="s">
        <v>189</v>
      </c>
      <c r="AT153" s="144" t="s">
        <v>184</v>
      </c>
      <c r="AU153" s="144" t="s">
        <v>82</v>
      </c>
      <c r="AY153" s="17" t="s">
        <v>181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80</v>
      </c>
      <c r="BK153" s="145">
        <f>ROUND(I153*H153,2)</f>
        <v>0</v>
      </c>
      <c r="BL153" s="17" t="s">
        <v>189</v>
      </c>
      <c r="BM153" s="144" t="s">
        <v>646</v>
      </c>
    </row>
    <row r="154" spans="2:65" s="1" customFormat="1" ht="21.75" customHeight="1">
      <c r="B154" s="132"/>
      <c r="C154" s="133" t="s">
        <v>110</v>
      </c>
      <c r="D154" s="133" t="s">
        <v>184</v>
      </c>
      <c r="E154" s="134" t="s">
        <v>223</v>
      </c>
      <c r="F154" s="135" t="s">
        <v>224</v>
      </c>
      <c r="G154" s="136" t="s">
        <v>187</v>
      </c>
      <c r="H154" s="137">
        <v>1.6</v>
      </c>
      <c r="I154" s="138"/>
      <c r="J154" s="139">
        <f>ROUND(I154*H154,2)</f>
        <v>0</v>
      </c>
      <c r="K154" s="135" t="s">
        <v>648</v>
      </c>
      <c r="L154" s="32"/>
      <c r="M154" s="140" t="s">
        <v>1</v>
      </c>
      <c r="N154" s="141" t="s">
        <v>37</v>
      </c>
      <c r="P154" s="142">
        <f>O154*H154</f>
        <v>0</v>
      </c>
      <c r="Q154" s="142">
        <v>0</v>
      </c>
      <c r="R154" s="142">
        <f>Q154*H154</f>
        <v>0</v>
      </c>
      <c r="S154" s="142">
        <v>7.5999999999999998E-2</v>
      </c>
      <c r="T154" s="143">
        <f>S154*H154</f>
        <v>0.1216</v>
      </c>
      <c r="AR154" s="144" t="s">
        <v>189</v>
      </c>
      <c r="AT154" s="144" t="s">
        <v>184</v>
      </c>
      <c r="AU154" s="144" t="s">
        <v>82</v>
      </c>
      <c r="AY154" s="17" t="s">
        <v>181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80</v>
      </c>
      <c r="BK154" s="145">
        <f>ROUND(I154*H154,2)</f>
        <v>0</v>
      </c>
      <c r="BL154" s="17" t="s">
        <v>189</v>
      </c>
      <c r="BM154" s="144" t="s">
        <v>1184</v>
      </c>
    </row>
    <row r="155" spans="2:65" s="12" customFormat="1">
      <c r="B155" s="146"/>
      <c r="D155" s="147" t="s">
        <v>191</v>
      </c>
      <c r="E155" s="148" t="s">
        <v>1</v>
      </c>
      <c r="F155" s="149" t="s">
        <v>226</v>
      </c>
      <c r="H155" s="150">
        <v>1.6</v>
      </c>
      <c r="I155" s="151"/>
      <c r="L155" s="146"/>
      <c r="M155" s="152"/>
      <c r="T155" s="153"/>
      <c r="AT155" s="148" t="s">
        <v>191</v>
      </c>
      <c r="AU155" s="148" t="s">
        <v>82</v>
      </c>
      <c r="AV155" s="12" t="s">
        <v>82</v>
      </c>
      <c r="AW155" s="12" t="s">
        <v>29</v>
      </c>
      <c r="AX155" s="12" t="s">
        <v>80</v>
      </c>
      <c r="AY155" s="148" t="s">
        <v>181</v>
      </c>
    </row>
    <row r="156" spans="2:65" s="1" customFormat="1" ht="33" customHeight="1">
      <c r="B156" s="132"/>
      <c r="C156" s="133" t="s">
        <v>113</v>
      </c>
      <c r="D156" s="133" t="s">
        <v>184</v>
      </c>
      <c r="E156" s="134" t="s">
        <v>227</v>
      </c>
      <c r="F156" s="135" t="s">
        <v>228</v>
      </c>
      <c r="G156" s="136" t="s">
        <v>187</v>
      </c>
      <c r="H156" s="137">
        <v>19.61</v>
      </c>
      <c r="I156" s="138"/>
      <c r="J156" s="139">
        <f>ROUND(I156*H156,2)</f>
        <v>0</v>
      </c>
      <c r="K156" s="135" t="s">
        <v>188</v>
      </c>
      <c r="L156" s="32"/>
      <c r="M156" s="140" t="s">
        <v>1</v>
      </c>
      <c r="N156" s="141" t="s">
        <v>37</v>
      </c>
      <c r="P156" s="142">
        <f>O156*H156</f>
        <v>0</v>
      </c>
      <c r="Q156" s="142">
        <v>0</v>
      </c>
      <c r="R156" s="142">
        <f>Q156*H156</f>
        <v>0</v>
      </c>
      <c r="S156" s="142">
        <v>0.122</v>
      </c>
      <c r="T156" s="143">
        <f>S156*H156</f>
        <v>2.39242</v>
      </c>
      <c r="AR156" s="144" t="s">
        <v>189</v>
      </c>
      <c r="AT156" s="144" t="s">
        <v>184</v>
      </c>
      <c r="AU156" s="144" t="s">
        <v>82</v>
      </c>
      <c r="AY156" s="17" t="s">
        <v>181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80</v>
      </c>
      <c r="BK156" s="145">
        <f>ROUND(I156*H156,2)</f>
        <v>0</v>
      </c>
      <c r="BL156" s="17" t="s">
        <v>189</v>
      </c>
      <c r="BM156" s="144" t="s">
        <v>650</v>
      </c>
    </row>
    <row r="157" spans="2:65" s="14" customFormat="1">
      <c r="B157" s="164"/>
      <c r="D157" s="147" t="s">
        <v>191</v>
      </c>
      <c r="E157" s="165" t="s">
        <v>1</v>
      </c>
      <c r="F157" s="166" t="s">
        <v>230</v>
      </c>
      <c r="H157" s="165" t="s">
        <v>1</v>
      </c>
      <c r="I157" s="167"/>
      <c r="L157" s="164"/>
      <c r="M157" s="168"/>
      <c r="T157" s="169"/>
      <c r="AT157" s="165" t="s">
        <v>191</v>
      </c>
      <c r="AU157" s="165" t="s">
        <v>82</v>
      </c>
      <c r="AV157" s="14" t="s">
        <v>80</v>
      </c>
      <c r="AW157" s="14" t="s">
        <v>29</v>
      </c>
      <c r="AX157" s="14" t="s">
        <v>72</v>
      </c>
      <c r="AY157" s="165" t="s">
        <v>181</v>
      </c>
    </row>
    <row r="158" spans="2:65" s="12" customFormat="1">
      <c r="B158" s="146"/>
      <c r="D158" s="147" t="s">
        <v>191</v>
      </c>
      <c r="E158" s="148" t="s">
        <v>1</v>
      </c>
      <c r="F158" s="149" t="s">
        <v>1185</v>
      </c>
      <c r="H158" s="150">
        <v>5.18</v>
      </c>
      <c r="I158" s="151"/>
      <c r="L158" s="146"/>
      <c r="M158" s="152"/>
      <c r="T158" s="153"/>
      <c r="AT158" s="148" t="s">
        <v>191</v>
      </c>
      <c r="AU158" s="148" t="s">
        <v>82</v>
      </c>
      <c r="AV158" s="12" t="s">
        <v>82</v>
      </c>
      <c r="AW158" s="12" t="s">
        <v>29</v>
      </c>
      <c r="AX158" s="12" t="s">
        <v>72</v>
      </c>
      <c r="AY158" s="148" t="s">
        <v>181</v>
      </c>
    </row>
    <row r="159" spans="2:65" s="14" customFormat="1">
      <c r="B159" s="164"/>
      <c r="D159" s="147" t="s">
        <v>191</v>
      </c>
      <c r="E159" s="165" t="s">
        <v>1</v>
      </c>
      <c r="F159" s="166" t="s">
        <v>652</v>
      </c>
      <c r="H159" s="165" t="s">
        <v>1</v>
      </c>
      <c r="I159" s="167"/>
      <c r="L159" s="164"/>
      <c r="M159" s="168"/>
      <c r="T159" s="169"/>
      <c r="AT159" s="165" t="s">
        <v>191</v>
      </c>
      <c r="AU159" s="165" t="s">
        <v>82</v>
      </c>
      <c r="AV159" s="14" t="s">
        <v>80</v>
      </c>
      <c r="AW159" s="14" t="s">
        <v>29</v>
      </c>
      <c r="AX159" s="14" t="s">
        <v>72</v>
      </c>
      <c r="AY159" s="165" t="s">
        <v>181</v>
      </c>
    </row>
    <row r="160" spans="2:65" s="12" customFormat="1">
      <c r="B160" s="146"/>
      <c r="D160" s="147" t="s">
        <v>191</v>
      </c>
      <c r="E160" s="148" t="s">
        <v>1</v>
      </c>
      <c r="F160" s="149" t="s">
        <v>1186</v>
      </c>
      <c r="H160" s="150">
        <v>14.43</v>
      </c>
      <c r="I160" s="151"/>
      <c r="L160" s="146"/>
      <c r="M160" s="152"/>
      <c r="T160" s="153"/>
      <c r="AT160" s="148" t="s">
        <v>191</v>
      </c>
      <c r="AU160" s="148" t="s">
        <v>82</v>
      </c>
      <c r="AV160" s="12" t="s">
        <v>82</v>
      </c>
      <c r="AW160" s="12" t="s">
        <v>29</v>
      </c>
      <c r="AX160" s="12" t="s">
        <v>72</v>
      </c>
      <c r="AY160" s="148" t="s">
        <v>181</v>
      </c>
    </row>
    <row r="161" spans="2:65" s="13" customFormat="1">
      <c r="B161" s="154"/>
      <c r="D161" s="147" t="s">
        <v>191</v>
      </c>
      <c r="E161" s="155" t="s">
        <v>1</v>
      </c>
      <c r="F161" s="156" t="s">
        <v>193</v>
      </c>
      <c r="H161" s="157">
        <v>19.61</v>
      </c>
      <c r="I161" s="158"/>
      <c r="L161" s="154"/>
      <c r="M161" s="159"/>
      <c r="T161" s="160"/>
      <c r="AT161" s="155" t="s">
        <v>191</v>
      </c>
      <c r="AU161" s="155" t="s">
        <v>82</v>
      </c>
      <c r="AV161" s="13" t="s">
        <v>189</v>
      </c>
      <c r="AW161" s="13" t="s">
        <v>29</v>
      </c>
      <c r="AX161" s="13" t="s">
        <v>80</v>
      </c>
      <c r="AY161" s="155" t="s">
        <v>181</v>
      </c>
    </row>
    <row r="162" spans="2:65" s="11" customFormat="1" ht="22.9" customHeight="1">
      <c r="B162" s="120"/>
      <c r="D162" s="121" t="s">
        <v>71</v>
      </c>
      <c r="E162" s="130" t="s">
        <v>232</v>
      </c>
      <c r="F162" s="130" t="s">
        <v>233</v>
      </c>
      <c r="I162" s="123"/>
      <c r="J162" s="131">
        <f>BK162</f>
        <v>0</v>
      </c>
      <c r="L162" s="120"/>
      <c r="M162" s="125"/>
      <c r="P162" s="126">
        <f>SUM(P163:P170)</f>
        <v>0</v>
      </c>
      <c r="R162" s="126">
        <f>SUM(R163:R170)</f>
        <v>0</v>
      </c>
      <c r="T162" s="127">
        <f>SUM(T163:T170)</f>
        <v>0</v>
      </c>
      <c r="AR162" s="121" t="s">
        <v>80</v>
      </c>
      <c r="AT162" s="128" t="s">
        <v>71</v>
      </c>
      <c r="AU162" s="128" t="s">
        <v>80</v>
      </c>
      <c r="AY162" s="121" t="s">
        <v>181</v>
      </c>
      <c r="BK162" s="129">
        <f>SUM(BK163:BK170)</f>
        <v>0</v>
      </c>
    </row>
    <row r="163" spans="2:65" s="1" customFormat="1" ht="24.2" customHeight="1">
      <c r="B163" s="132"/>
      <c r="C163" s="133" t="s">
        <v>116</v>
      </c>
      <c r="D163" s="133" t="s">
        <v>184</v>
      </c>
      <c r="E163" s="134" t="s">
        <v>234</v>
      </c>
      <c r="F163" s="135" t="s">
        <v>235</v>
      </c>
      <c r="G163" s="136" t="s">
        <v>236</v>
      </c>
      <c r="H163" s="137">
        <v>2.7090000000000001</v>
      </c>
      <c r="I163" s="138"/>
      <c r="J163" s="139">
        <f>ROUND(I163*H163,2)</f>
        <v>0</v>
      </c>
      <c r="K163" s="135" t="s">
        <v>188</v>
      </c>
      <c r="L163" s="32"/>
      <c r="M163" s="140" t="s">
        <v>1</v>
      </c>
      <c r="N163" s="141" t="s">
        <v>37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189</v>
      </c>
      <c r="AT163" s="144" t="s">
        <v>184</v>
      </c>
      <c r="AU163" s="144" t="s">
        <v>82</v>
      </c>
      <c r="AY163" s="17" t="s">
        <v>181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80</v>
      </c>
      <c r="BK163" s="145">
        <f>ROUND(I163*H163,2)</f>
        <v>0</v>
      </c>
      <c r="BL163" s="17" t="s">
        <v>189</v>
      </c>
      <c r="BM163" s="144" t="s">
        <v>654</v>
      </c>
    </row>
    <row r="164" spans="2:65" s="1" customFormat="1" ht="21.75" customHeight="1">
      <c r="B164" s="132"/>
      <c r="C164" s="133" t="s">
        <v>119</v>
      </c>
      <c r="D164" s="133" t="s">
        <v>184</v>
      </c>
      <c r="E164" s="134" t="s">
        <v>238</v>
      </c>
      <c r="F164" s="135" t="s">
        <v>239</v>
      </c>
      <c r="G164" s="136" t="s">
        <v>240</v>
      </c>
      <c r="H164" s="137">
        <v>18</v>
      </c>
      <c r="I164" s="138"/>
      <c r="J164" s="139">
        <f>ROUND(I164*H164,2)</f>
        <v>0</v>
      </c>
      <c r="K164" s="135" t="s">
        <v>188</v>
      </c>
      <c r="L164" s="32"/>
      <c r="M164" s="140" t="s">
        <v>1</v>
      </c>
      <c r="N164" s="141" t="s">
        <v>37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189</v>
      </c>
      <c r="AT164" s="144" t="s">
        <v>184</v>
      </c>
      <c r="AU164" s="144" t="s">
        <v>82</v>
      </c>
      <c r="AY164" s="17" t="s">
        <v>181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80</v>
      </c>
      <c r="BK164" s="145">
        <f>ROUND(I164*H164,2)</f>
        <v>0</v>
      </c>
      <c r="BL164" s="17" t="s">
        <v>189</v>
      </c>
      <c r="BM164" s="144" t="s">
        <v>655</v>
      </c>
    </row>
    <row r="165" spans="2:65" s="1" customFormat="1" ht="24.2" customHeight="1">
      <c r="B165" s="132"/>
      <c r="C165" s="133" t="s">
        <v>122</v>
      </c>
      <c r="D165" s="133" t="s">
        <v>184</v>
      </c>
      <c r="E165" s="134" t="s">
        <v>242</v>
      </c>
      <c r="F165" s="135" t="s">
        <v>243</v>
      </c>
      <c r="G165" s="136" t="s">
        <v>240</v>
      </c>
      <c r="H165" s="137">
        <v>180</v>
      </c>
      <c r="I165" s="138"/>
      <c r="J165" s="139">
        <f>ROUND(I165*H165,2)</f>
        <v>0</v>
      </c>
      <c r="K165" s="135" t="s">
        <v>188</v>
      </c>
      <c r="L165" s="32"/>
      <c r="M165" s="140" t="s">
        <v>1</v>
      </c>
      <c r="N165" s="141" t="s">
        <v>37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189</v>
      </c>
      <c r="AT165" s="144" t="s">
        <v>184</v>
      </c>
      <c r="AU165" s="144" t="s">
        <v>82</v>
      </c>
      <c r="AY165" s="17" t="s">
        <v>181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80</v>
      </c>
      <c r="BK165" s="145">
        <f>ROUND(I165*H165,2)</f>
        <v>0</v>
      </c>
      <c r="BL165" s="17" t="s">
        <v>189</v>
      </c>
      <c r="BM165" s="144" t="s">
        <v>656</v>
      </c>
    </row>
    <row r="166" spans="2:65" s="12" customFormat="1">
      <c r="B166" s="146"/>
      <c r="D166" s="147" t="s">
        <v>191</v>
      </c>
      <c r="E166" s="148" t="s">
        <v>1</v>
      </c>
      <c r="F166" s="149" t="s">
        <v>245</v>
      </c>
      <c r="H166" s="150">
        <v>180</v>
      </c>
      <c r="I166" s="151"/>
      <c r="L166" s="146"/>
      <c r="M166" s="152"/>
      <c r="T166" s="153"/>
      <c r="AT166" s="148" t="s">
        <v>191</v>
      </c>
      <c r="AU166" s="148" t="s">
        <v>82</v>
      </c>
      <c r="AV166" s="12" t="s">
        <v>82</v>
      </c>
      <c r="AW166" s="12" t="s">
        <v>29</v>
      </c>
      <c r="AX166" s="12" t="s">
        <v>80</v>
      </c>
      <c r="AY166" s="148" t="s">
        <v>181</v>
      </c>
    </row>
    <row r="167" spans="2:65" s="1" customFormat="1" ht="24.2" customHeight="1">
      <c r="B167" s="132"/>
      <c r="C167" s="133" t="s">
        <v>8</v>
      </c>
      <c r="D167" s="133" t="s">
        <v>184</v>
      </c>
      <c r="E167" s="134" t="s">
        <v>246</v>
      </c>
      <c r="F167" s="135" t="s">
        <v>247</v>
      </c>
      <c r="G167" s="136" t="s">
        <v>236</v>
      </c>
      <c r="H167" s="137">
        <v>2.7090000000000001</v>
      </c>
      <c r="I167" s="138"/>
      <c r="J167" s="139">
        <f>ROUND(I167*H167,2)</f>
        <v>0</v>
      </c>
      <c r="K167" s="135" t="s">
        <v>188</v>
      </c>
      <c r="L167" s="32"/>
      <c r="M167" s="140" t="s">
        <v>1</v>
      </c>
      <c r="N167" s="141" t="s">
        <v>37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189</v>
      </c>
      <c r="AT167" s="144" t="s">
        <v>184</v>
      </c>
      <c r="AU167" s="144" t="s">
        <v>82</v>
      </c>
      <c r="AY167" s="17" t="s">
        <v>181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80</v>
      </c>
      <c r="BK167" s="145">
        <f>ROUND(I167*H167,2)</f>
        <v>0</v>
      </c>
      <c r="BL167" s="17" t="s">
        <v>189</v>
      </c>
      <c r="BM167" s="144" t="s">
        <v>657</v>
      </c>
    </row>
    <row r="168" spans="2:65" s="1" customFormat="1" ht="24.2" customHeight="1">
      <c r="B168" s="132"/>
      <c r="C168" s="133" t="s">
        <v>127</v>
      </c>
      <c r="D168" s="133" t="s">
        <v>184</v>
      </c>
      <c r="E168" s="134" t="s">
        <v>249</v>
      </c>
      <c r="F168" s="135" t="s">
        <v>250</v>
      </c>
      <c r="G168" s="136" t="s">
        <v>236</v>
      </c>
      <c r="H168" s="137">
        <v>51.470999999999997</v>
      </c>
      <c r="I168" s="138"/>
      <c r="J168" s="139">
        <f>ROUND(I168*H168,2)</f>
        <v>0</v>
      </c>
      <c r="K168" s="135" t="s">
        <v>188</v>
      </c>
      <c r="L168" s="32"/>
      <c r="M168" s="140" t="s">
        <v>1</v>
      </c>
      <c r="N168" s="141" t="s">
        <v>37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189</v>
      </c>
      <c r="AT168" s="144" t="s">
        <v>184</v>
      </c>
      <c r="AU168" s="144" t="s">
        <v>82</v>
      </c>
      <c r="AY168" s="17" t="s">
        <v>181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80</v>
      </c>
      <c r="BK168" s="145">
        <f>ROUND(I168*H168,2)</f>
        <v>0</v>
      </c>
      <c r="BL168" s="17" t="s">
        <v>189</v>
      </c>
      <c r="BM168" s="144" t="s">
        <v>658</v>
      </c>
    </row>
    <row r="169" spans="2:65" s="12" customFormat="1">
      <c r="B169" s="146"/>
      <c r="D169" s="147" t="s">
        <v>191</v>
      </c>
      <c r="F169" s="149" t="s">
        <v>1187</v>
      </c>
      <c r="H169" s="150">
        <v>51.470999999999997</v>
      </c>
      <c r="I169" s="151"/>
      <c r="L169" s="146"/>
      <c r="M169" s="152"/>
      <c r="T169" s="153"/>
      <c r="AT169" s="148" t="s">
        <v>191</v>
      </c>
      <c r="AU169" s="148" t="s">
        <v>82</v>
      </c>
      <c r="AV169" s="12" t="s">
        <v>82</v>
      </c>
      <c r="AW169" s="12" t="s">
        <v>3</v>
      </c>
      <c r="AX169" s="12" t="s">
        <v>80</v>
      </c>
      <c r="AY169" s="148" t="s">
        <v>181</v>
      </c>
    </row>
    <row r="170" spans="2:65" s="1" customFormat="1" ht="33" customHeight="1">
      <c r="B170" s="132"/>
      <c r="C170" s="133" t="s">
        <v>130</v>
      </c>
      <c r="D170" s="133" t="s">
        <v>184</v>
      </c>
      <c r="E170" s="134" t="s">
        <v>253</v>
      </c>
      <c r="F170" s="135" t="s">
        <v>254</v>
      </c>
      <c r="G170" s="136" t="s">
        <v>236</v>
      </c>
      <c r="H170" s="137">
        <v>2.7090000000000001</v>
      </c>
      <c r="I170" s="138"/>
      <c r="J170" s="139">
        <f>ROUND(I170*H170,2)</f>
        <v>0</v>
      </c>
      <c r="K170" s="135" t="s">
        <v>188</v>
      </c>
      <c r="L170" s="32"/>
      <c r="M170" s="140" t="s">
        <v>1</v>
      </c>
      <c r="N170" s="141" t="s">
        <v>37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189</v>
      </c>
      <c r="AT170" s="144" t="s">
        <v>184</v>
      </c>
      <c r="AU170" s="144" t="s">
        <v>82</v>
      </c>
      <c r="AY170" s="17" t="s">
        <v>181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80</v>
      </c>
      <c r="BK170" s="145">
        <f>ROUND(I170*H170,2)</f>
        <v>0</v>
      </c>
      <c r="BL170" s="17" t="s">
        <v>189</v>
      </c>
      <c r="BM170" s="144" t="s">
        <v>660</v>
      </c>
    </row>
    <row r="171" spans="2:65" s="11" customFormat="1" ht="22.9" customHeight="1">
      <c r="B171" s="120"/>
      <c r="D171" s="121" t="s">
        <v>71</v>
      </c>
      <c r="E171" s="130" t="s">
        <v>256</v>
      </c>
      <c r="F171" s="130" t="s">
        <v>257</v>
      </c>
      <c r="I171" s="123"/>
      <c r="J171" s="131">
        <f>BK171</f>
        <v>0</v>
      </c>
      <c r="L171" s="120"/>
      <c r="M171" s="125"/>
      <c r="P171" s="126">
        <f>P172</f>
        <v>0</v>
      </c>
      <c r="R171" s="126">
        <f>R172</f>
        <v>0</v>
      </c>
      <c r="T171" s="127">
        <f>T172</f>
        <v>0</v>
      </c>
      <c r="AR171" s="121" t="s">
        <v>80</v>
      </c>
      <c r="AT171" s="128" t="s">
        <v>71</v>
      </c>
      <c r="AU171" s="128" t="s">
        <v>80</v>
      </c>
      <c r="AY171" s="121" t="s">
        <v>181</v>
      </c>
      <c r="BK171" s="129">
        <f>BK172</f>
        <v>0</v>
      </c>
    </row>
    <row r="172" spans="2:65" s="1" customFormat="1" ht="21.75" customHeight="1">
      <c r="B172" s="132"/>
      <c r="C172" s="133" t="s">
        <v>265</v>
      </c>
      <c r="D172" s="133" t="s">
        <v>184</v>
      </c>
      <c r="E172" s="134" t="s">
        <v>258</v>
      </c>
      <c r="F172" s="135" t="s">
        <v>259</v>
      </c>
      <c r="G172" s="136" t="s">
        <v>236</v>
      </c>
      <c r="H172" s="137">
        <v>0.36499999999999999</v>
      </c>
      <c r="I172" s="138"/>
      <c r="J172" s="139">
        <f>ROUND(I172*H172,2)</f>
        <v>0</v>
      </c>
      <c r="K172" s="135" t="s">
        <v>188</v>
      </c>
      <c r="L172" s="32"/>
      <c r="M172" s="140" t="s">
        <v>1</v>
      </c>
      <c r="N172" s="141" t="s">
        <v>37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189</v>
      </c>
      <c r="AT172" s="144" t="s">
        <v>184</v>
      </c>
      <c r="AU172" s="144" t="s">
        <v>82</v>
      </c>
      <c r="AY172" s="17" t="s">
        <v>181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80</v>
      </c>
      <c r="BK172" s="145">
        <f>ROUND(I172*H172,2)</f>
        <v>0</v>
      </c>
      <c r="BL172" s="17" t="s">
        <v>189</v>
      </c>
      <c r="BM172" s="144" t="s">
        <v>661</v>
      </c>
    </row>
    <row r="173" spans="2:65" s="11" customFormat="1" ht="25.9" customHeight="1">
      <c r="B173" s="120"/>
      <c r="D173" s="121" t="s">
        <v>71</v>
      </c>
      <c r="E173" s="122" t="s">
        <v>261</v>
      </c>
      <c r="F173" s="122" t="s">
        <v>262</v>
      </c>
      <c r="I173" s="123"/>
      <c r="J173" s="124">
        <f>BK173</f>
        <v>0</v>
      </c>
      <c r="L173" s="120"/>
      <c r="M173" s="125"/>
      <c r="P173" s="126">
        <f>P174+P183+P185+P188+P199+P206+P211+P215+P228+P236</f>
        <v>0</v>
      </c>
      <c r="R173" s="126">
        <f>R174+R183+R185+R188+R199+R206+R211+R215+R228+R236</f>
        <v>1.11229687</v>
      </c>
      <c r="T173" s="127">
        <f>T174+T183+T185+T188+T199+T206+T211+T215+T228+T236</f>
        <v>0.1948964</v>
      </c>
      <c r="AR173" s="121" t="s">
        <v>82</v>
      </c>
      <c r="AT173" s="128" t="s">
        <v>71</v>
      </c>
      <c r="AU173" s="128" t="s">
        <v>72</v>
      </c>
      <c r="AY173" s="121" t="s">
        <v>181</v>
      </c>
      <c r="BK173" s="129">
        <f>BK174+BK183+BK185+BK188+BK199+BK206+BK211+BK215+BK228+BK236</f>
        <v>0</v>
      </c>
    </row>
    <row r="174" spans="2:65" s="11" customFormat="1" ht="22.9" customHeight="1">
      <c r="B174" s="120"/>
      <c r="D174" s="121" t="s">
        <v>71</v>
      </c>
      <c r="E174" s="130" t="s">
        <v>263</v>
      </c>
      <c r="F174" s="130" t="s">
        <v>264</v>
      </c>
      <c r="I174" s="123"/>
      <c r="J174" s="131">
        <f>BK174</f>
        <v>0</v>
      </c>
      <c r="L174" s="120"/>
      <c r="M174" s="125"/>
      <c r="P174" s="126">
        <f>SUM(P175:P182)</f>
        <v>0</v>
      </c>
      <c r="R174" s="126">
        <f>SUM(R175:R182)</f>
        <v>0.1908</v>
      </c>
      <c r="T174" s="127">
        <f>SUM(T175:T182)</f>
        <v>0</v>
      </c>
      <c r="AR174" s="121" t="s">
        <v>82</v>
      </c>
      <c r="AT174" s="128" t="s">
        <v>71</v>
      </c>
      <c r="AU174" s="128" t="s">
        <v>80</v>
      </c>
      <c r="AY174" s="121" t="s">
        <v>181</v>
      </c>
      <c r="BK174" s="129">
        <f>SUM(BK175:BK182)</f>
        <v>0</v>
      </c>
    </row>
    <row r="175" spans="2:65" s="1" customFormat="1" ht="24.2" customHeight="1">
      <c r="B175" s="132"/>
      <c r="C175" s="133" t="s">
        <v>271</v>
      </c>
      <c r="D175" s="133" t="s">
        <v>184</v>
      </c>
      <c r="E175" s="134" t="s">
        <v>266</v>
      </c>
      <c r="F175" s="135" t="s">
        <v>267</v>
      </c>
      <c r="G175" s="136" t="s">
        <v>187</v>
      </c>
      <c r="H175" s="137">
        <v>20</v>
      </c>
      <c r="I175" s="138"/>
      <c r="J175" s="139">
        <f>ROUND(I175*H175,2)</f>
        <v>0</v>
      </c>
      <c r="K175" s="135" t="s">
        <v>188</v>
      </c>
      <c r="L175" s="32"/>
      <c r="M175" s="140" t="s">
        <v>1</v>
      </c>
      <c r="N175" s="141" t="s">
        <v>37</v>
      </c>
      <c r="P175" s="142">
        <f>O175*H175</f>
        <v>0</v>
      </c>
      <c r="Q175" s="142">
        <v>2.9999999999999997E-4</v>
      </c>
      <c r="R175" s="142">
        <f>Q175*H175</f>
        <v>5.9999999999999993E-3</v>
      </c>
      <c r="S175" s="142">
        <v>0</v>
      </c>
      <c r="T175" s="143">
        <f>S175*H175</f>
        <v>0</v>
      </c>
      <c r="AR175" s="144" t="s">
        <v>127</v>
      </c>
      <c r="AT175" s="144" t="s">
        <v>184</v>
      </c>
      <c r="AU175" s="144" t="s">
        <v>82</v>
      </c>
      <c r="AY175" s="17" t="s">
        <v>181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80</v>
      </c>
      <c r="BK175" s="145">
        <f>ROUND(I175*H175,2)</f>
        <v>0</v>
      </c>
      <c r="BL175" s="17" t="s">
        <v>127</v>
      </c>
      <c r="BM175" s="144" t="s">
        <v>1188</v>
      </c>
    </row>
    <row r="176" spans="2:65" s="1" customFormat="1" ht="24.2" customHeight="1">
      <c r="B176" s="132"/>
      <c r="C176" s="170" t="s">
        <v>278</v>
      </c>
      <c r="D176" s="170" t="s">
        <v>272</v>
      </c>
      <c r="E176" s="171" t="s">
        <v>273</v>
      </c>
      <c r="F176" s="172" t="s">
        <v>274</v>
      </c>
      <c r="G176" s="173" t="s">
        <v>187</v>
      </c>
      <c r="H176" s="174">
        <v>22</v>
      </c>
      <c r="I176" s="175"/>
      <c r="J176" s="176">
        <f>ROUND(I176*H176,2)</f>
        <v>0</v>
      </c>
      <c r="K176" s="172" t="s">
        <v>188</v>
      </c>
      <c r="L176" s="177"/>
      <c r="M176" s="178" t="s">
        <v>1</v>
      </c>
      <c r="N176" s="179" t="s">
        <v>37</v>
      </c>
      <c r="P176" s="142">
        <f>O176*H176</f>
        <v>0</v>
      </c>
      <c r="Q176" s="142">
        <v>4.1999999999999997E-3</v>
      </c>
      <c r="R176" s="142">
        <f>Q176*H176</f>
        <v>9.2399999999999996E-2</v>
      </c>
      <c r="S176" s="142">
        <v>0</v>
      </c>
      <c r="T176" s="143">
        <f>S176*H176</f>
        <v>0</v>
      </c>
      <c r="AR176" s="144" t="s">
        <v>275</v>
      </c>
      <c r="AT176" s="144" t="s">
        <v>272</v>
      </c>
      <c r="AU176" s="144" t="s">
        <v>82</v>
      </c>
      <c r="AY176" s="17" t="s">
        <v>181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80</v>
      </c>
      <c r="BK176" s="145">
        <f>ROUND(I176*H176,2)</f>
        <v>0</v>
      </c>
      <c r="BL176" s="17" t="s">
        <v>127</v>
      </c>
      <c r="BM176" s="144" t="s">
        <v>1189</v>
      </c>
    </row>
    <row r="177" spans="2:65" s="12" customFormat="1">
      <c r="B177" s="146"/>
      <c r="D177" s="147" t="s">
        <v>191</v>
      </c>
      <c r="F177" s="149" t="s">
        <v>1190</v>
      </c>
      <c r="H177" s="150">
        <v>22</v>
      </c>
      <c r="I177" s="151"/>
      <c r="L177" s="146"/>
      <c r="M177" s="152"/>
      <c r="T177" s="153"/>
      <c r="AT177" s="148" t="s">
        <v>191</v>
      </c>
      <c r="AU177" s="148" t="s">
        <v>82</v>
      </c>
      <c r="AV177" s="12" t="s">
        <v>82</v>
      </c>
      <c r="AW177" s="12" t="s">
        <v>3</v>
      </c>
      <c r="AX177" s="12" t="s">
        <v>80</v>
      </c>
      <c r="AY177" s="148" t="s">
        <v>181</v>
      </c>
    </row>
    <row r="178" spans="2:65" s="1" customFormat="1" ht="24.2" customHeight="1">
      <c r="B178" s="132"/>
      <c r="C178" s="133" t="s">
        <v>7</v>
      </c>
      <c r="D178" s="133" t="s">
        <v>184</v>
      </c>
      <c r="E178" s="134" t="s">
        <v>279</v>
      </c>
      <c r="F178" s="135" t="s">
        <v>280</v>
      </c>
      <c r="G178" s="136" t="s">
        <v>187</v>
      </c>
      <c r="H178" s="137">
        <v>20</v>
      </c>
      <c r="I178" s="138"/>
      <c r="J178" s="139">
        <f>ROUND(I178*H178,2)</f>
        <v>0</v>
      </c>
      <c r="K178" s="135" t="s">
        <v>188</v>
      </c>
      <c r="L178" s="32"/>
      <c r="M178" s="140" t="s">
        <v>1</v>
      </c>
      <c r="N178" s="141" t="s">
        <v>37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127</v>
      </c>
      <c r="AT178" s="144" t="s">
        <v>184</v>
      </c>
      <c r="AU178" s="144" t="s">
        <v>82</v>
      </c>
      <c r="AY178" s="17" t="s">
        <v>181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127</v>
      </c>
      <c r="BM178" s="144" t="s">
        <v>1191</v>
      </c>
    </row>
    <row r="179" spans="2:65" s="1" customFormat="1" ht="24.2" customHeight="1">
      <c r="B179" s="132"/>
      <c r="C179" s="170" t="s">
        <v>284</v>
      </c>
      <c r="D179" s="170" t="s">
        <v>272</v>
      </c>
      <c r="E179" s="171" t="s">
        <v>273</v>
      </c>
      <c r="F179" s="172" t="s">
        <v>274</v>
      </c>
      <c r="G179" s="173" t="s">
        <v>187</v>
      </c>
      <c r="H179" s="174">
        <v>22</v>
      </c>
      <c r="I179" s="175"/>
      <c r="J179" s="176">
        <f>ROUND(I179*H179,2)</f>
        <v>0</v>
      </c>
      <c r="K179" s="172" t="s">
        <v>188</v>
      </c>
      <c r="L179" s="177"/>
      <c r="M179" s="178" t="s">
        <v>1</v>
      </c>
      <c r="N179" s="179" t="s">
        <v>37</v>
      </c>
      <c r="P179" s="142">
        <f>O179*H179</f>
        <v>0</v>
      </c>
      <c r="Q179" s="142">
        <v>4.1999999999999997E-3</v>
      </c>
      <c r="R179" s="142">
        <f>Q179*H179</f>
        <v>9.2399999999999996E-2</v>
      </c>
      <c r="S179" s="142">
        <v>0</v>
      </c>
      <c r="T179" s="143">
        <f>S179*H179</f>
        <v>0</v>
      </c>
      <c r="AR179" s="144" t="s">
        <v>275</v>
      </c>
      <c r="AT179" s="144" t="s">
        <v>272</v>
      </c>
      <c r="AU179" s="144" t="s">
        <v>82</v>
      </c>
      <c r="AY179" s="17" t="s">
        <v>181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80</v>
      </c>
      <c r="BK179" s="145">
        <f>ROUND(I179*H179,2)</f>
        <v>0</v>
      </c>
      <c r="BL179" s="17" t="s">
        <v>127</v>
      </c>
      <c r="BM179" s="144" t="s">
        <v>1192</v>
      </c>
    </row>
    <row r="180" spans="2:65" s="12" customFormat="1">
      <c r="B180" s="146"/>
      <c r="D180" s="147" t="s">
        <v>191</v>
      </c>
      <c r="F180" s="149" t="s">
        <v>1190</v>
      </c>
      <c r="H180" s="150">
        <v>22</v>
      </c>
      <c r="I180" s="151"/>
      <c r="L180" s="146"/>
      <c r="M180" s="152"/>
      <c r="T180" s="153"/>
      <c r="AT180" s="148" t="s">
        <v>191</v>
      </c>
      <c r="AU180" s="148" t="s">
        <v>82</v>
      </c>
      <c r="AV180" s="12" t="s">
        <v>82</v>
      </c>
      <c r="AW180" s="12" t="s">
        <v>3</v>
      </c>
      <c r="AX180" s="12" t="s">
        <v>80</v>
      </c>
      <c r="AY180" s="148" t="s">
        <v>181</v>
      </c>
    </row>
    <row r="181" spans="2:65" s="1" customFormat="1" ht="24.2" customHeight="1">
      <c r="B181" s="132"/>
      <c r="C181" s="133" t="s">
        <v>288</v>
      </c>
      <c r="D181" s="133" t="s">
        <v>184</v>
      </c>
      <c r="E181" s="134" t="s">
        <v>285</v>
      </c>
      <c r="F181" s="135" t="s">
        <v>286</v>
      </c>
      <c r="G181" s="136" t="s">
        <v>236</v>
      </c>
      <c r="H181" s="137">
        <v>0.191</v>
      </c>
      <c r="I181" s="138"/>
      <c r="J181" s="139">
        <f>ROUND(I181*H181,2)</f>
        <v>0</v>
      </c>
      <c r="K181" s="135" t="s">
        <v>188</v>
      </c>
      <c r="L181" s="32"/>
      <c r="M181" s="140" t="s">
        <v>1</v>
      </c>
      <c r="N181" s="141" t="s">
        <v>37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127</v>
      </c>
      <c r="AT181" s="144" t="s">
        <v>184</v>
      </c>
      <c r="AU181" s="144" t="s">
        <v>82</v>
      </c>
      <c r="AY181" s="17" t="s">
        <v>181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80</v>
      </c>
      <c r="BK181" s="145">
        <f>ROUND(I181*H181,2)</f>
        <v>0</v>
      </c>
      <c r="BL181" s="17" t="s">
        <v>127</v>
      </c>
      <c r="BM181" s="144" t="s">
        <v>1193</v>
      </c>
    </row>
    <row r="182" spans="2:65" s="1" customFormat="1" ht="24.2" customHeight="1">
      <c r="B182" s="132"/>
      <c r="C182" s="133" t="s">
        <v>294</v>
      </c>
      <c r="D182" s="133" t="s">
        <v>184</v>
      </c>
      <c r="E182" s="134" t="s">
        <v>289</v>
      </c>
      <c r="F182" s="135" t="s">
        <v>290</v>
      </c>
      <c r="G182" s="136" t="s">
        <v>236</v>
      </c>
      <c r="H182" s="137">
        <v>0.191</v>
      </c>
      <c r="I182" s="138"/>
      <c r="J182" s="139">
        <f>ROUND(I182*H182,2)</f>
        <v>0</v>
      </c>
      <c r="K182" s="135" t="s">
        <v>188</v>
      </c>
      <c r="L182" s="32"/>
      <c r="M182" s="140" t="s">
        <v>1</v>
      </c>
      <c r="N182" s="141" t="s">
        <v>37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127</v>
      </c>
      <c r="AT182" s="144" t="s">
        <v>184</v>
      </c>
      <c r="AU182" s="144" t="s">
        <v>82</v>
      </c>
      <c r="AY182" s="17" t="s">
        <v>181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80</v>
      </c>
      <c r="BK182" s="145">
        <f>ROUND(I182*H182,2)</f>
        <v>0</v>
      </c>
      <c r="BL182" s="17" t="s">
        <v>127</v>
      </c>
      <c r="BM182" s="144" t="s">
        <v>1194</v>
      </c>
    </row>
    <row r="183" spans="2:65" s="11" customFormat="1" ht="22.9" customHeight="1">
      <c r="B183" s="120"/>
      <c r="D183" s="121" t="s">
        <v>71</v>
      </c>
      <c r="E183" s="130" t="s">
        <v>322</v>
      </c>
      <c r="F183" s="130" t="s">
        <v>323</v>
      </c>
      <c r="I183" s="123"/>
      <c r="J183" s="131">
        <f>BK183</f>
        <v>0</v>
      </c>
      <c r="L183" s="120"/>
      <c r="M183" s="125"/>
      <c r="P183" s="126">
        <f>P184</f>
        <v>0</v>
      </c>
      <c r="R183" s="126">
        <f>R184</f>
        <v>1.8169999999999999E-2</v>
      </c>
      <c r="T183" s="127">
        <f>T184</f>
        <v>0</v>
      </c>
      <c r="AR183" s="121" t="s">
        <v>82</v>
      </c>
      <c r="AT183" s="128" t="s">
        <v>71</v>
      </c>
      <c r="AU183" s="128" t="s">
        <v>80</v>
      </c>
      <c r="AY183" s="121" t="s">
        <v>181</v>
      </c>
      <c r="BK183" s="129">
        <f>BK184</f>
        <v>0</v>
      </c>
    </row>
    <row r="184" spans="2:65" s="1" customFormat="1" ht="37.9" customHeight="1">
      <c r="B184" s="132"/>
      <c r="C184" s="133" t="s">
        <v>302</v>
      </c>
      <c r="D184" s="133" t="s">
        <v>184</v>
      </c>
      <c r="E184" s="134" t="s">
        <v>325</v>
      </c>
      <c r="F184" s="135" t="s">
        <v>326</v>
      </c>
      <c r="G184" s="136" t="s">
        <v>297</v>
      </c>
      <c r="H184" s="137">
        <v>1</v>
      </c>
      <c r="I184" s="138"/>
      <c r="J184" s="139">
        <f>ROUND(I184*H184,2)</f>
        <v>0</v>
      </c>
      <c r="K184" s="135" t="s">
        <v>1</v>
      </c>
      <c r="L184" s="32"/>
      <c r="M184" s="140" t="s">
        <v>1</v>
      </c>
      <c r="N184" s="141" t="s">
        <v>37</v>
      </c>
      <c r="P184" s="142">
        <f>O184*H184</f>
        <v>0</v>
      </c>
      <c r="Q184" s="142">
        <v>1.8169999999999999E-2</v>
      </c>
      <c r="R184" s="142">
        <f>Q184*H184</f>
        <v>1.8169999999999999E-2</v>
      </c>
      <c r="S184" s="142">
        <v>0</v>
      </c>
      <c r="T184" s="143">
        <f>S184*H184</f>
        <v>0</v>
      </c>
      <c r="AR184" s="144" t="s">
        <v>127</v>
      </c>
      <c r="AT184" s="144" t="s">
        <v>184</v>
      </c>
      <c r="AU184" s="144" t="s">
        <v>82</v>
      </c>
      <c r="AY184" s="17" t="s">
        <v>181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80</v>
      </c>
      <c r="BK184" s="145">
        <f>ROUND(I184*H184,2)</f>
        <v>0</v>
      </c>
      <c r="BL184" s="17" t="s">
        <v>127</v>
      </c>
      <c r="BM184" s="144" t="s">
        <v>671</v>
      </c>
    </row>
    <row r="185" spans="2:65" s="11" customFormat="1" ht="22.9" customHeight="1">
      <c r="B185" s="120"/>
      <c r="D185" s="121" t="s">
        <v>71</v>
      </c>
      <c r="E185" s="130" t="s">
        <v>328</v>
      </c>
      <c r="F185" s="130" t="s">
        <v>329</v>
      </c>
      <c r="I185" s="123"/>
      <c r="J185" s="131">
        <f>BK185</f>
        <v>0</v>
      </c>
      <c r="L185" s="120"/>
      <c r="M185" s="125"/>
      <c r="P185" s="126">
        <f>SUM(P186:P187)</f>
        <v>0</v>
      </c>
      <c r="R185" s="126">
        <f>SUM(R186:R187)</f>
        <v>0.10680000000000001</v>
      </c>
      <c r="T185" s="127">
        <f>SUM(T186:T187)</f>
        <v>0</v>
      </c>
      <c r="AR185" s="121" t="s">
        <v>82</v>
      </c>
      <c r="AT185" s="128" t="s">
        <v>71</v>
      </c>
      <c r="AU185" s="128" t="s">
        <v>80</v>
      </c>
      <c r="AY185" s="121" t="s">
        <v>181</v>
      </c>
      <c r="BK185" s="129">
        <f>SUM(BK186:BK187)</f>
        <v>0</v>
      </c>
    </row>
    <row r="186" spans="2:65" s="1" customFormat="1" ht="24.2" customHeight="1">
      <c r="B186" s="132"/>
      <c r="C186" s="133" t="s">
        <v>308</v>
      </c>
      <c r="D186" s="133" t="s">
        <v>184</v>
      </c>
      <c r="E186" s="134" t="s">
        <v>331</v>
      </c>
      <c r="F186" s="135" t="s">
        <v>332</v>
      </c>
      <c r="G186" s="136" t="s">
        <v>187</v>
      </c>
      <c r="H186" s="137">
        <v>20</v>
      </c>
      <c r="I186" s="138"/>
      <c r="J186" s="139">
        <f>ROUND(I186*H186,2)</f>
        <v>0</v>
      </c>
      <c r="K186" s="135" t="s">
        <v>1</v>
      </c>
      <c r="L186" s="32"/>
      <c r="M186" s="140" t="s">
        <v>1</v>
      </c>
      <c r="N186" s="141" t="s">
        <v>37</v>
      </c>
      <c r="P186" s="142">
        <f>O186*H186</f>
        <v>0</v>
      </c>
      <c r="Q186" s="142">
        <v>2.6700000000000001E-3</v>
      </c>
      <c r="R186" s="142">
        <f>Q186*H186</f>
        <v>5.3400000000000003E-2</v>
      </c>
      <c r="S186" s="142">
        <v>0</v>
      </c>
      <c r="T186" s="143">
        <f>S186*H186</f>
        <v>0</v>
      </c>
      <c r="AR186" s="144" t="s">
        <v>127</v>
      </c>
      <c r="AT186" s="144" t="s">
        <v>184</v>
      </c>
      <c r="AU186" s="144" t="s">
        <v>82</v>
      </c>
      <c r="AY186" s="17" t="s">
        <v>181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80</v>
      </c>
      <c r="BK186" s="145">
        <f>ROUND(I186*H186,2)</f>
        <v>0</v>
      </c>
      <c r="BL186" s="17" t="s">
        <v>127</v>
      </c>
      <c r="BM186" s="144" t="s">
        <v>1195</v>
      </c>
    </row>
    <row r="187" spans="2:65" s="1" customFormat="1" ht="24.2" customHeight="1">
      <c r="B187" s="132"/>
      <c r="C187" s="133" t="s">
        <v>314</v>
      </c>
      <c r="D187" s="133" t="s">
        <v>184</v>
      </c>
      <c r="E187" s="134" t="s">
        <v>335</v>
      </c>
      <c r="F187" s="135" t="s">
        <v>336</v>
      </c>
      <c r="G187" s="136" t="s">
        <v>187</v>
      </c>
      <c r="H187" s="137">
        <v>20</v>
      </c>
      <c r="I187" s="138"/>
      <c r="J187" s="139">
        <f>ROUND(I187*H187,2)</f>
        <v>0</v>
      </c>
      <c r="K187" s="135" t="s">
        <v>1</v>
      </c>
      <c r="L187" s="32"/>
      <c r="M187" s="140" t="s">
        <v>1</v>
      </c>
      <c r="N187" s="141" t="s">
        <v>37</v>
      </c>
      <c r="P187" s="142">
        <f>O187*H187</f>
        <v>0</v>
      </c>
      <c r="Q187" s="142">
        <v>2.6700000000000001E-3</v>
      </c>
      <c r="R187" s="142">
        <f>Q187*H187</f>
        <v>5.3400000000000003E-2</v>
      </c>
      <c r="S187" s="142">
        <v>0</v>
      </c>
      <c r="T187" s="143">
        <f>S187*H187</f>
        <v>0</v>
      </c>
      <c r="AR187" s="144" t="s">
        <v>127</v>
      </c>
      <c r="AT187" s="144" t="s">
        <v>184</v>
      </c>
      <c r="AU187" s="144" t="s">
        <v>82</v>
      </c>
      <c r="AY187" s="17" t="s">
        <v>181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80</v>
      </c>
      <c r="BK187" s="145">
        <f>ROUND(I187*H187,2)</f>
        <v>0</v>
      </c>
      <c r="BL187" s="17" t="s">
        <v>127</v>
      </c>
      <c r="BM187" s="144" t="s">
        <v>1196</v>
      </c>
    </row>
    <row r="188" spans="2:65" s="11" customFormat="1" ht="22.9" customHeight="1">
      <c r="B188" s="120"/>
      <c r="D188" s="121" t="s">
        <v>71</v>
      </c>
      <c r="E188" s="130" t="s">
        <v>341</v>
      </c>
      <c r="F188" s="130" t="s">
        <v>342</v>
      </c>
      <c r="I188" s="123"/>
      <c r="J188" s="131">
        <f>BK188</f>
        <v>0</v>
      </c>
      <c r="L188" s="120"/>
      <c r="M188" s="125"/>
      <c r="P188" s="126">
        <f>SUM(P189:P198)</f>
        <v>0</v>
      </c>
      <c r="R188" s="126">
        <f>SUM(R189:R198)</f>
        <v>0.61472800000000005</v>
      </c>
      <c r="T188" s="127">
        <f>SUM(T189:T198)</f>
        <v>0</v>
      </c>
      <c r="AR188" s="121" t="s">
        <v>82</v>
      </c>
      <c r="AT188" s="128" t="s">
        <v>71</v>
      </c>
      <c r="AU188" s="128" t="s">
        <v>80</v>
      </c>
      <c r="AY188" s="121" t="s">
        <v>181</v>
      </c>
      <c r="BK188" s="129">
        <f>SUM(BK189:BK198)</f>
        <v>0</v>
      </c>
    </row>
    <row r="189" spans="2:65" s="1" customFormat="1" ht="24.2" customHeight="1">
      <c r="B189" s="132"/>
      <c r="C189" s="133" t="s">
        <v>318</v>
      </c>
      <c r="D189" s="133" t="s">
        <v>184</v>
      </c>
      <c r="E189" s="134" t="s">
        <v>675</v>
      </c>
      <c r="F189" s="135" t="s">
        <v>676</v>
      </c>
      <c r="G189" s="136" t="s">
        <v>187</v>
      </c>
      <c r="H189" s="137">
        <v>20</v>
      </c>
      <c r="I189" s="138"/>
      <c r="J189" s="139">
        <f>ROUND(I189*H189,2)</f>
        <v>0</v>
      </c>
      <c r="K189" s="135" t="s">
        <v>188</v>
      </c>
      <c r="L189" s="32"/>
      <c r="M189" s="140" t="s">
        <v>1</v>
      </c>
      <c r="N189" s="141" t="s">
        <v>37</v>
      </c>
      <c r="P189" s="142">
        <f>O189*H189</f>
        <v>0</v>
      </c>
      <c r="Q189" s="142">
        <v>2.487E-2</v>
      </c>
      <c r="R189" s="142">
        <f>Q189*H189</f>
        <v>0.49740000000000001</v>
      </c>
      <c r="S189" s="142">
        <v>0</v>
      </c>
      <c r="T189" s="143">
        <f>S189*H189</f>
        <v>0</v>
      </c>
      <c r="AR189" s="144" t="s">
        <v>127</v>
      </c>
      <c r="AT189" s="144" t="s">
        <v>184</v>
      </c>
      <c r="AU189" s="144" t="s">
        <v>82</v>
      </c>
      <c r="AY189" s="17" t="s">
        <v>181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80</v>
      </c>
      <c r="BK189" s="145">
        <f>ROUND(I189*H189,2)</f>
        <v>0</v>
      </c>
      <c r="BL189" s="17" t="s">
        <v>127</v>
      </c>
      <c r="BM189" s="144" t="s">
        <v>1197</v>
      </c>
    </row>
    <row r="190" spans="2:65" s="1" customFormat="1" ht="24.2" customHeight="1">
      <c r="B190" s="132"/>
      <c r="C190" s="133" t="s">
        <v>324</v>
      </c>
      <c r="D190" s="133" t="s">
        <v>184</v>
      </c>
      <c r="E190" s="134" t="s">
        <v>363</v>
      </c>
      <c r="F190" s="135" t="s">
        <v>364</v>
      </c>
      <c r="G190" s="136" t="s">
        <v>240</v>
      </c>
      <c r="H190" s="137">
        <v>4</v>
      </c>
      <c r="I190" s="138"/>
      <c r="J190" s="139">
        <f>ROUND(I190*H190,2)</f>
        <v>0</v>
      </c>
      <c r="K190" s="135" t="s">
        <v>188</v>
      </c>
      <c r="L190" s="32"/>
      <c r="M190" s="140" t="s">
        <v>1</v>
      </c>
      <c r="N190" s="141" t="s">
        <v>37</v>
      </c>
      <c r="P190" s="142">
        <f>O190*H190</f>
        <v>0</v>
      </c>
      <c r="Q190" s="142">
        <v>1.9359999999999999E-2</v>
      </c>
      <c r="R190" s="142">
        <f>Q190*H190</f>
        <v>7.7439999999999995E-2</v>
      </c>
      <c r="S190" s="142">
        <v>0</v>
      </c>
      <c r="T190" s="143">
        <f>S190*H190</f>
        <v>0</v>
      </c>
      <c r="AR190" s="144" t="s">
        <v>127</v>
      </c>
      <c r="AT190" s="144" t="s">
        <v>184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678</v>
      </c>
    </row>
    <row r="191" spans="2:65" s="14" customFormat="1">
      <c r="B191" s="164"/>
      <c r="D191" s="147" t="s">
        <v>191</v>
      </c>
      <c r="E191" s="165" t="s">
        <v>1</v>
      </c>
      <c r="F191" s="166" t="s">
        <v>366</v>
      </c>
      <c r="H191" s="165" t="s">
        <v>1</v>
      </c>
      <c r="I191" s="167"/>
      <c r="L191" s="164"/>
      <c r="M191" s="168"/>
      <c r="T191" s="169"/>
      <c r="AT191" s="165" t="s">
        <v>191</v>
      </c>
      <c r="AU191" s="165" t="s">
        <v>82</v>
      </c>
      <c r="AV191" s="14" t="s">
        <v>80</v>
      </c>
      <c r="AW191" s="14" t="s">
        <v>29</v>
      </c>
      <c r="AX191" s="14" t="s">
        <v>72</v>
      </c>
      <c r="AY191" s="165" t="s">
        <v>181</v>
      </c>
    </row>
    <row r="192" spans="2:65" s="12" customFormat="1">
      <c r="B192" s="146"/>
      <c r="D192" s="147" t="s">
        <v>191</v>
      </c>
      <c r="E192" s="148" t="s">
        <v>1</v>
      </c>
      <c r="F192" s="149" t="s">
        <v>1198</v>
      </c>
      <c r="H192" s="150">
        <v>4</v>
      </c>
      <c r="I192" s="151"/>
      <c r="L192" s="146"/>
      <c r="M192" s="152"/>
      <c r="T192" s="153"/>
      <c r="AT192" s="148" t="s">
        <v>191</v>
      </c>
      <c r="AU192" s="148" t="s">
        <v>82</v>
      </c>
      <c r="AV192" s="12" t="s">
        <v>82</v>
      </c>
      <c r="AW192" s="12" t="s">
        <v>29</v>
      </c>
      <c r="AX192" s="12" t="s">
        <v>80</v>
      </c>
      <c r="AY192" s="148" t="s">
        <v>181</v>
      </c>
    </row>
    <row r="193" spans="2:65" s="1" customFormat="1" ht="21.75" customHeight="1">
      <c r="B193" s="132"/>
      <c r="C193" s="133" t="s">
        <v>330</v>
      </c>
      <c r="D193" s="133" t="s">
        <v>184</v>
      </c>
      <c r="E193" s="134" t="s">
        <v>369</v>
      </c>
      <c r="F193" s="135" t="s">
        <v>370</v>
      </c>
      <c r="G193" s="136" t="s">
        <v>240</v>
      </c>
      <c r="H193" s="137">
        <v>7.2</v>
      </c>
      <c r="I193" s="138"/>
      <c r="J193" s="139">
        <f>ROUND(I193*H193,2)</f>
        <v>0</v>
      </c>
      <c r="K193" s="135" t="s">
        <v>648</v>
      </c>
      <c r="L193" s="32"/>
      <c r="M193" s="140" t="s">
        <v>1</v>
      </c>
      <c r="N193" s="141" t="s">
        <v>37</v>
      </c>
      <c r="P193" s="142">
        <f>O193*H193</f>
        <v>0</v>
      </c>
      <c r="Q193" s="142">
        <v>5.5399999999999998E-3</v>
      </c>
      <c r="R193" s="142">
        <f>Q193*H193</f>
        <v>3.9888E-2</v>
      </c>
      <c r="S193" s="142">
        <v>0</v>
      </c>
      <c r="T193" s="143">
        <f>S193*H193</f>
        <v>0</v>
      </c>
      <c r="AR193" s="144" t="s">
        <v>127</v>
      </c>
      <c r="AT193" s="144" t="s">
        <v>184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1199</v>
      </c>
    </row>
    <row r="194" spans="2:65" s="14" customFormat="1">
      <c r="B194" s="164"/>
      <c r="D194" s="147" t="s">
        <v>191</v>
      </c>
      <c r="E194" s="165" t="s">
        <v>1</v>
      </c>
      <c r="F194" s="166" t="s">
        <v>1200</v>
      </c>
      <c r="H194" s="165" t="s">
        <v>1</v>
      </c>
      <c r="I194" s="167"/>
      <c r="L194" s="164"/>
      <c r="M194" s="168"/>
      <c r="T194" s="169"/>
      <c r="AT194" s="165" t="s">
        <v>191</v>
      </c>
      <c r="AU194" s="165" t="s">
        <v>82</v>
      </c>
      <c r="AV194" s="14" t="s">
        <v>80</v>
      </c>
      <c r="AW194" s="14" t="s">
        <v>29</v>
      </c>
      <c r="AX194" s="14" t="s">
        <v>72</v>
      </c>
      <c r="AY194" s="165" t="s">
        <v>181</v>
      </c>
    </row>
    <row r="195" spans="2:65" s="12" customFormat="1">
      <c r="B195" s="146"/>
      <c r="D195" s="147" t="s">
        <v>191</v>
      </c>
      <c r="E195" s="148" t="s">
        <v>1</v>
      </c>
      <c r="F195" s="149" t="s">
        <v>1201</v>
      </c>
      <c r="H195" s="150">
        <v>7.2</v>
      </c>
      <c r="I195" s="151"/>
      <c r="L195" s="146"/>
      <c r="M195" s="152"/>
      <c r="T195" s="153"/>
      <c r="AT195" s="148" t="s">
        <v>191</v>
      </c>
      <c r="AU195" s="148" t="s">
        <v>82</v>
      </c>
      <c r="AV195" s="12" t="s">
        <v>82</v>
      </c>
      <c r="AW195" s="12" t="s">
        <v>29</v>
      </c>
      <c r="AX195" s="12" t="s">
        <v>72</v>
      </c>
      <c r="AY195" s="148" t="s">
        <v>181</v>
      </c>
    </row>
    <row r="196" spans="2:65" s="13" customFormat="1">
      <c r="B196" s="154"/>
      <c r="D196" s="147" t="s">
        <v>191</v>
      </c>
      <c r="E196" s="155" t="s">
        <v>1</v>
      </c>
      <c r="F196" s="156" t="s">
        <v>193</v>
      </c>
      <c r="H196" s="157">
        <v>7.2</v>
      </c>
      <c r="I196" s="158"/>
      <c r="L196" s="154"/>
      <c r="M196" s="159"/>
      <c r="T196" s="160"/>
      <c r="AT196" s="155" t="s">
        <v>191</v>
      </c>
      <c r="AU196" s="155" t="s">
        <v>82</v>
      </c>
      <c r="AV196" s="13" t="s">
        <v>189</v>
      </c>
      <c r="AW196" s="13" t="s">
        <v>29</v>
      </c>
      <c r="AX196" s="13" t="s">
        <v>80</v>
      </c>
      <c r="AY196" s="155" t="s">
        <v>181</v>
      </c>
    </row>
    <row r="197" spans="2:65" s="1" customFormat="1" ht="24.2" customHeight="1">
      <c r="B197" s="132"/>
      <c r="C197" s="133" t="s">
        <v>334</v>
      </c>
      <c r="D197" s="133" t="s">
        <v>184</v>
      </c>
      <c r="E197" s="134" t="s">
        <v>375</v>
      </c>
      <c r="F197" s="135" t="s">
        <v>376</v>
      </c>
      <c r="G197" s="136" t="s">
        <v>236</v>
      </c>
      <c r="H197" s="137">
        <v>0.61499999999999999</v>
      </c>
      <c r="I197" s="138"/>
      <c r="J197" s="139">
        <f>ROUND(I197*H197,2)</f>
        <v>0</v>
      </c>
      <c r="K197" s="135" t="s">
        <v>188</v>
      </c>
      <c r="L197" s="32"/>
      <c r="M197" s="140" t="s">
        <v>1</v>
      </c>
      <c r="N197" s="141" t="s">
        <v>37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127</v>
      </c>
      <c r="AT197" s="144" t="s">
        <v>184</v>
      </c>
      <c r="AU197" s="144" t="s">
        <v>82</v>
      </c>
      <c r="AY197" s="17" t="s">
        <v>181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80</v>
      </c>
      <c r="BK197" s="145">
        <f>ROUND(I197*H197,2)</f>
        <v>0</v>
      </c>
      <c r="BL197" s="17" t="s">
        <v>127</v>
      </c>
      <c r="BM197" s="144" t="s">
        <v>682</v>
      </c>
    </row>
    <row r="198" spans="2:65" s="1" customFormat="1" ht="24.2" customHeight="1">
      <c r="B198" s="132"/>
      <c r="C198" s="133" t="s">
        <v>275</v>
      </c>
      <c r="D198" s="133" t="s">
        <v>184</v>
      </c>
      <c r="E198" s="134" t="s">
        <v>379</v>
      </c>
      <c r="F198" s="135" t="s">
        <v>380</v>
      </c>
      <c r="G198" s="136" t="s">
        <v>236</v>
      </c>
      <c r="H198" s="137">
        <v>0.61499999999999999</v>
      </c>
      <c r="I198" s="138"/>
      <c r="J198" s="139">
        <f>ROUND(I198*H198,2)</f>
        <v>0</v>
      </c>
      <c r="K198" s="135" t="s">
        <v>188</v>
      </c>
      <c r="L198" s="32"/>
      <c r="M198" s="140" t="s">
        <v>1</v>
      </c>
      <c r="N198" s="141" t="s">
        <v>37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127</v>
      </c>
      <c r="AT198" s="144" t="s">
        <v>184</v>
      </c>
      <c r="AU198" s="144" t="s">
        <v>82</v>
      </c>
      <c r="AY198" s="17" t="s">
        <v>181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80</v>
      </c>
      <c r="BK198" s="145">
        <f>ROUND(I198*H198,2)</f>
        <v>0</v>
      </c>
      <c r="BL198" s="17" t="s">
        <v>127</v>
      </c>
      <c r="BM198" s="144" t="s">
        <v>683</v>
      </c>
    </row>
    <row r="199" spans="2:65" s="11" customFormat="1" ht="22.9" customHeight="1">
      <c r="B199" s="120"/>
      <c r="D199" s="121" t="s">
        <v>71</v>
      </c>
      <c r="E199" s="130" t="s">
        <v>382</v>
      </c>
      <c r="F199" s="130" t="s">
        <v>383</v>
      </c>
      <c r="I199" s="123"/>
      <c r="J199" s="131">
        <f>BK199</f>
        <v>0</v>
      </c>
      <c r="L199" s="120"/>
      <c r="M199" s="125"/>
      <c r="P199" s="126">
        <f>SUM(P200:P205)</f>
        <v>0</v>
      </c>
      <c r="R199" s="126">
        <f>SUM(R200:R205)</f>
        <v>4.3159999999999997E-2</v>
      </c>
      <c r="T199" s="127">
        <f>SUM(T200:T205)</f>
        <v>2.3359999999999999E-2</v>
      </c>
      <c r="AR199" s="121" t="s">
        <v>82</v>
      </c>
      <c r="AT199" s="128" t="s">
        <v>71</v>
      </c>
      <c r="AU199" s="128" t="s">
        <v>80</v>
      </c>
      <c r="AY199" s="121" t="s">
        <v>181</v>
      </c>
      <c r="BK199" s="129">
        <f>SUM(BK200:BK205)</f>
        <v>0</v>
      </c>
    </row>
    <row r="200" spans="2:65" s="1" customFormat="1" ht="37.9" customHeight="1">
      <c r="B200" s="132"/>
      <c r="C200" s="133" t="s">
        <v>343</v>
      </c>
      <c r="D200" s="133" t="s">
        <v>184</v>
      </c>
      <c r="E200" s="134" t="s">
        <v>385</v>
      </c>
      <c r="F200" s="135" t="s">
        <v>386</v>
      </c>
      <c r="G200" s="136" t="s">
        <v>187</v>
      </c>
      <c r="H200" s="137">
        <v>4</v>
      </c>
      <c r="I200" s="138"/>
      <c r="J200" s="139">
        <f>ROUND(I200*H200,2)</f>
        <v>0</v>
      </c>
      <c r="K200" s="135" t="s">
        <v>648</v>
      </c>
      <c r="L200" s="32"/>
      <c r="M200" s="140" t="s">
        <v>1</v>
      </c>
      <c r="N200" s="141" t="s">
        <v>37</v>
      </c>
      <c r="P200" s="142">
        <f>O200*H200</f>
        <v>0</v>
      </c>
      <c r="Q200" s="142">
        <v>0</v>
      </c>
      <c r="R200" s="142">
        <f>Q200*H200</f>
        <v>0</v>
      </c>
      <c r="S200" s="142">
        <v>5.8399999999999997E-3</v>
      </c>
      <c r="T200" s="143">
        <f>S200*H200</f>
        <v>2.3359999999999999E-2</v>
      </c>
      <c r="AR200" s="144" t="s">
        <v>127</v>
      </c>
      <c r="AT200" s="144" t="s">
        <v>184</v>
      </c>
      <c r="AU200" s="144" t="s">
        <v>82</v>
      </c>
      <c r="AY200" s="17" t="s">
        <v>181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80</v>
      </c>
      <c r="BK200" s="145">
        <f>ROUND(I200*H200,2)</f>
        <v>0</v>
      </c>
      <c r="BL200" s="17" t="s">
        <v>127</v>
      </c>
      <c r="BM200" s="144" t="s">
        <v>1202</v>
      </c>
    </row>
    <row r="201" spans="2:65" s="12" customFormat="1">
      <c r="B201" s="146"/>
      <c r="D201" s="147" t="s">
        <v>191</v>
      </c>
      <c r="E201" s="148" t="s">
        <v>1</v>
      </c>
      <c r="F201" s="149" t="s">
        <v>686</v>
      </c>
      <c r="H201" s="150">
        <v>4</v>
      </c>
      <c r="I201" s="151"/>
      <c r="L201" s="146"/>
      <c r="M201" s="152"/>
      <c r="T201" s="153"/>
      <c r="AT201" s="148" t="s">
        <v>191</v>
      </c>
      <c r="AU201" s="148" t="s">
        <v>82</v>
      </c>
      <c r="AV201" s="12" t="s">
        <v>82</v>
      </c>
      <c r="AW201" s="12" t="s">
        <v>29</v>
      </c>
      <c r="AX201" s="12" t="s">
        <v>80</v>
      </c>
      <c r="AY201" s="148" t="s">
        <v>181</v>
      </c>
    </row>
    <row r="202" spans="2:65" s="1" customFormat="1" ht="33" customHeight="1">
      <c r="B202" s="132"/>
      <c r="C202" s="133" t="s">
        <v>348</v>
      </c>
      <c r="D202" s="133" t="s">
        <v>184</v>
      </c>
      <c r="E202" s="134" t="s">
        <v>389</v>
      </c>
      <c r="F202" s="135" t="s">
        <v>390</v>
      </c>
      <c r="G202" s="136" t="s">
        <v>187</v>
      </c>
      <c r="H202" s="137">
        <v>4</v>
      </c>
      <c r="I202" s="138"/>
      <c r="J202" s="139">
        <f>ROUND(I202*H202,2)</f>
        <v>0</v>
      </c>
      <c r="K202" s="135" t="s">
        <v>648</v>
      </c>
      <c r="L202" s="32"/>
      <c r="M202" s="140" t="s">
        <v>1</v>
      </c>
      <c r="N202" s="141" t="s">
        <v>37</v>
      </c>
      <c r="P202" s="142">
        <f>O202*H202</f>
        <v>0</v>
      </c>
      <c r="Q202" s="142">
        <v>1.0789999999999999E-2</v>
      </c>
      <c r="R202" s="142">
        <f>Q202*H202</f>
        <v>4.3159999999999997E-2</v>
      </c>
      <c r="S202" s="142">
        <v>0</v>
      </c>
      <c r="T202" s="143">
        <f>S202*H202</f>
        <v>0</v>
      </c>
      <c r="AR202" s="144" t="s">
        <v>127</v>
      </c>
      <c r="AT202" s="144" t="s">
        <v>184</v>
      </c>
      <c r="AU202" s="144" t="s">
        <v>82</v>
      </c>
      <c r="AY202" s="17" t="s">
        <v>181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80</v>
      </c>
      <c r="BK202" s="145">
        <f>ROUND(I202*H202,2)</f>
        <v>0</v>
      </c>
      <c r="BL202" s="17" t="s">
        <v>127</v>
      </c>
      <c r="BM202" s="144" t="s">
        <v>1203</v>
      </c>
    </row>
    <row r="203" spans="2:65" s="12" customFormat="1">
      <c r="B203" s="146"/>
      <c r="D203" s="147" t="s">
        <v>191</v>
      </c>
      <c r="E203" s="148" t="s">
        <v>1</v>
      </c>
      <c r="F203" s="149" t="s">
        <v>686</v>
      </c>
      <c r="H203" s="150">
        <v>4</v>
      </c>
      <c r="I203" s="151"/>
      <c r="L203" s="146"/>
      <c r="M203" s="152"/>
      <c r="T203" s="153"/>
      <c r="AT203" s="148" t="s">
        <v>191</v>
      </c>
      <c r="AU203" s="148" t="s">
        <v>82</v>
      </c>
      <c r="AV203" s="12" t="s">
        <v>82</v>
      </c>
      <c r="AW203" s="12" t="s">
        <v>29</v>
      </c>
      <c r="AX203" s="12" t="s">
        <v>80</v>
      </c>
      <c r="AY203" s="148" t="s">
        <v>181</v>
      </c>
    </row>
    <row r="204" spans="2:65" s="1" customFormat="1" ht="24.2" customHeight="1">
      <c r="B204" s="132"/>
      <c r="C204" s="133" t="s">
        <v>353</v>
      </c>
      <c r="D204" s="133" t="s">
        <v>184</v>
      </c>
      <c r="E204" s="134" t="s">
        <v>393</v>
      </c>
      <c r="F204" s="135" t="s">
        <v>394</v>
      </c>
      <c r="G204" s="136" t="s">
        <v>236</v>
      </c>
      <c r="H204" s="137">
        <v>4.2999999999999997E-2</v>
      </c>
      <c r="I204" s="138"/>
      <c r="J204" s="139">
        <f>ROUND(I204*H204,2)</f>
        <v>0</v>
      </c>
      <c r="K204" s="135" t="s">
        <v>648</v>
      </c>
      <c r="L204" s="32"/>
      <c r="M204" s="140" t="s">
        <v>1</v>
      </c>
      <c r="N204" s="141" t="s">
        <v>37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127</v>
      </c>
      <c r="AT204" s="144" t="s">
        <v>184</v>
      </c>
      <c r="AU204" s="144" t="s">
        <v>82</v>
      </c>
      <c r="AY204" s="17" t="s">
        <v>181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80</v>
      </c>
      <c r="BK204" s="145">
        <f>ROUND(I204*H204,2)</f>
        <v>0</v>
      </c>
      <c r="BL204" s="17" t="s">
        <v>127</v>
      </c>
      <c r="BM204" s="144" t="s">
        <v>1204</v>
      </c>
    </row>
    <row r="205" spans="2:65" s="1" customFormat="1" ht="24.2" customHeight="1">
      <c r="B205" s="132"/>
      <c r="C205" s="133" t="s">
        <v>358</v>
      </c>
      <c r="D205" s="133" t="s">
        <v>184</v>
      </c>
      <c r="E205" s="134" t="s">
        <v>397</v>
      </c>
      <c r="F205" s="135" t="s">
        <v>398</v>
      </c>
      <c r="G205" s="136" t="s">
        <v>236</v>
      </c>
      <c r="H205" s="137">
        <v>4.2999999999999997E-2</v>
      </c>
      <c r="I205" s="138"/>
      <c r="J205" s="139">
        <f>ROUND(I205*H205,2)</f>
        <v>0</v>
      </c>
      <c r="K205" s="135" t="s">
        <v>648</v>
      </c>
      <c r="L205" s="32"/>
      <c r="M205" s="140" t="s">
        <v>1</v>
      </c>
      <c r="N205" s="141" t="s">
        <v>37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127</v>
      </c>
      <c r="AT205" s="144" t="s">
        <v>184</v>
      </c>
      <c r="AU205" s="144" t="s">
        <v>82</v>
      </c>
      <c r="AY205" s="17" t="s">
        <v>181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80</v>
      </c>
      <c r="BK205" s="145">
        <f>ROUND(I205*H205,2)</f>
        <v>0</v>
      </c>
      <c r="BL205" s="17" t="s">
        <v>127</v>
      </c>
      <c r="BM205" s="144" t="s">
        <v>1205</v>
      </c>
    </row>
    <row r="206" spans="2:65" s="11" customFormat="1" ht="22.9" customHeight="1">
      <c r="B206" s="120"/>
      <c r="D206" s="121" t="s">
        <v>71</v>
      </c>
      <c r="E206" s="130" t="s">
        <v>400</v>
      </c>
      <c r="F206" s="130" t="s">
        <v>401</v>
      </c>
      <c r="I206" s="123"/>
      <c r="J206" s="131">
        <f>BK206</f>
        <v>0</v>
      </c>
      <c r="L206" s="120"/>
      <c r="M206" s="125"/>
      <c r="P206" s="126">
        <f>SUM(P207:P210)</f>
        <v>0</v>
      </c>
      <c r="R206" s="126">
        <f>SUM(R207:R210)</f>
        <v>3.9100000000000003E-3</v>
      </c>
      <c r="T206" s="127">
        <f>SUM(T207:T210)</f>
        <v>0</v>
      </c>
      <c r="AR206" s="121" t="s">
        <v>82</v>
      </c>
      <c r="AT206" s="128" t="s">
        <v>71</v>
      </c>
      <c r="AU206" s="128" t="s">
        <v>80</v>
      </c>
      <c r="AY206" s="121" t="s">
        <v>181</v>
      </c>
      <c r="BK206" s="129">
        <f>SUM(BK207:BK210)</f>
        <v>0</v>
      </c>
    </row>
    <row r="207" spans="2:65" s="1" customFormat="1" ht="33" customHeight="1">
      <c r="B207" s="132"/>
      <c r="C207" s="133" t="s">
        <v>362</v>
      </c>
      <c r="D207" s="133" t="s">
        <v>184</v>
      </c>
      <c r="E207" s="134" t="s">
        <v>407</v>
      </c>
      <c r="F207" s="135" t="s">
        <v>408</v>
      </c>
      <c r="G207" s="136" t="s">
        <v>187</v>
      </c>
      <c r="H207" s="137">
        <v>20</v>
      </c>
      <c r="I207" s="138"/>
      <c r="J207" s="139">
        <f>ROUND(I207*H207,2)</f>
        <v>0</v>
      </c>
      <c r="K207" s="135" t="s">
        <v>188</v>
      </c>
      <c r="L207" s="32"/>
      <c r="M207" s="140" t="s">
        <v>1</v>
      </c>
      <c r="N207" s="141" t="s">
        <v>37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127</v>
      </c>
      <c r="AT207" s="144" t="s">
        <v>184</v>
      </c>
      <c r="AU207" s="144" t="s">
        <v>82</v>
      </c>
      <c r="AY207" s="17" t="s">
        <v>181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80</v>
      </c>
      <c r="BK207" s="145">
        <f>ROUND(I207*H207,2)</f>
        <v>0</v>
      </c>
      <c r="BL207" s="17" t="s">
        <v>127</v>
      </c>
      <c r="BM207" s="144" t="s">
        <v>1206</v>
      </c>
    </row>
    <row r="208" spans="2:65" s="1" customFormat="1" ht="24.2" customHeight="1">
      <c r="B208" s="132"/>
      <c r="C208" s="170" t="s">
        <v>368</v>
      </c>
      <c r="D208" s="170" t="s">
        <v>272</v>
      </c>
      <c r="E208" s="171" t="s">
        <v>411</v>
      </c>
      <c r="F208" s="172" t="s">
        <v>412</v>
      </c>
      <c r="G208" s="173" t="s">
        <v>187</v>
      </c>
      <c r="H208" s="174">
        <v>23</v>
      </c>
      <c r="I208" s="175"/>
      <c r="J208" s="176">
        <f>ROUND(I208*H208,2)</f>
        <v>0</v>
      </c>
      <c r="K208" s="172" t="s">
        <v>188</v>
      </c>
      <c r="L208" s="177"/>
      <c r="M208" s="178" t="s">
        <v>1</v>
      </c>
      <c r="N208" s="179" t="s">
        <v>37</v>
      </c>
      <c r="P208" s="142">
        <f>O208*H208</f>
        <v>0</v>
      </c>
      <c r="Q208" s="142">
        <v>1.7000000000000001E-4</v>
      </c>
      <c r="R208" s="142">
        <f>Q208*H208</f>
        <v>3.9100000000000003E-3</v>
      </c>
      <c r="S208" s="142">
        <v>0</v>
      </c>
      <c r="T208" s="143">
        <f>S208*H208</f>
        <v>0</v>
      </c>
      <c r="AR208" s="144" t="s">
        <v>275</v>
      </c>
      <c r="AT208" s="144" t="s">
        <v>272</v>
      </c>
      <c r="AU208" s="144" t="s">
        <v>82</v>
      </c>
      <c r="AY208" s="17" t="s">
        <v>181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80</v>
      </c>
      <c r="BK208" s="145">
        <f>ROUND(I208*H208,2)</f>
        <v>0</v>
      </c>
      <c r="BL208" s="17" t="s">
        <v>127</v>
      </c>
      <c r="BM208" s="144" t="s">
        <v>1207</v>
      </c>
    </row>
    <row r="209" spans="2:65" s="1" customFormat="1" ht="24.2" customHeight="1">
      <c r="B209" s="132"/>
      <c r="C209" s="133" t="s">
        <v>374</v>
      </c>
      <c r="D209" s="133" t="s">
        <v>184</v>
      </c>
      <c r="E209" s="134" t="s">
        <v>415</v>
      </c>
      <c r="F209" s="135" t="s">
        <v>416</v>
      </c>
      <c r="G209" s="136" t="s">
        <v>236</v>
      </c>
      <c r="H209" s="137">
        <v>4.0000000000000001E-3</v>
      </c>
      <c r="I209" s="138"/>
      <c r="J209" s="139">
        <f>ROUND(I209*H209,2)</f>
        <v>0</v>
      </c>
      <c r="K209" s="135" t="s">
        <v>188</v>
      </c>
      <c r="L209" s="32"/>
      <c r="M209" s="140" t="s">
        <v>1</v>
      </c>
      <c r="N209" s="141" t="s">
        <v>37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127</v>
      </c>
      <c r="AT209" s="144" t="s">
        <v>184</v>
      </c>
      <c r="AU209" s="144" t="s">
        <v>82</v>
      </c>
      <c r="AY209" s="17" t="s">
        <v>181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80</v>
      </c>
      <c r="BK209" s="145">
        <f>ROUND(I209*H209,2)</f>
        <v>0</v>
      </c>
      <c r="BL209" s="17" t="s">
        <v>127</v>
      </c>
      <c r="BM209" s="144" t="s">
        <v>1208</v>
      </c>
    </row>
    <row r="210" spans="2:65" s="1" customFormat="1" ht="24.2" customHeight="1">
      <c r="B210" s="132"/>
      <c r="C210" s="133" t="s">
        <v>378</v>
      </c>
      <c r="D210" s="133" t="s">
        <v>184</v>
      </c>
      <c r="E210" s="134" t="s">
        <v>419</v>
      </c>
      <c r="F210" s="135" t="s">
        <v>420</v>
      </c>
      <c r="G210" s="136" t="s">
        <v>236</v>
      </c>
      <c r="H210" s="137">
        <v>4.0000000000000001E-3</v>
      </c>
      <c r="I210" s="138"/>
      <c r="J210" s="139">
        <f>ROUND(I210*H210,2)</f>
        <v>0</v>
      </c>
      <c r="K210" s="135" t="s">
        <v>188</v>
      </c>
      <c r="L210" s="32"/>
      <c r="M210" s="140" t="s">
        <v>1</v>
      </c>
      <c r="N210" s="141" t="s">
        <v>37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127</v>
      </c>
      <c r="AT210" s="144" t="s">
        <v>184</v>
      </c>
      <c r="AU210" s="144" t="s">
        <v>82</v>
      </c>
      <c r="AY210" s="17" t="s">
        <v>181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80</v>
      </c>
      <c r="BK210" s="145">
        <f>ROUND(I210*H210,2)</f>
        <v>0</v>
      </c>
      <c r="BL210" s="17" t="s">
        <v>127</v>
      </c>
      <c r="BM210" s="144" t="s">
        <v>1209</v>
      </c>
    </row>
    <row r="211" spans="2:65" s="11" customFormat="1" ht="22.9" customHeight="1">
      <c r="B211" s="120"/>
      <c r="D211" s="121" t="s">
        <v>71</v>
      </c>
      <c r="E211" s="130" t="s">
        <v>422</v>
      </c>
      <c r="F211" s="130" t="s">
        <v>423</v>
      </c>
      <c r="I211" s="123"/>
      <c r="J211" s="131">
        <f>BK211</f>
        <v>0</v>
      </c>
      <c r="L211" s="120"/>
      <c r="M211" s="125"/>
      <c r="P211" s="126">
        <f>SUM(P212:P214)</f>
        <v>0</v>
      </c>
      <c r="R211" s="126">
        <f>SUM(R212:R214)</f>
        <v>0</v>
      </c>
      <c r="T211" s="127">
        <f>SUM(T212:T214)</f>
        <v>0.1668</v>
      </c>
      <c r="AR211" s="121" t="s">
        <v>82</v>
      </c>
      <c r="AT211" s="128" t="s">
        <v>71</v>
      </c>
      <c r="AU211" s="128" t="s">
        <v>80</v>
      </c>
      <c r="AY211" s="121" t="s">
        <v>181</v>
      </c>
      <c r="BK211" s="129">
        <f>SUM(BK212:BK214)</f>
        <v>0</v>
      </c>
    </row>
    <row r="212" spans="2:65" s="1" customFormat="1" ht="37.9" customHeight="1">
      <c r="B212" s="132"/>
      <c r="C212" s="133" t="s">
        <v>384</v>
      </c>
      <c r="D212" s="133" t="s">
        <v>184</v>
      </c>
      <c r="E212" s="134" t="s">
        <v>703</v>
      </c>
      <c r="F212" s="135" t="s">
        <v>704</v>
      </c>
      <c r="G212" s="136" t="s">
        <v>356</v>
      </c>
      <c r="H212" s="137">
        <v>2</v>
      </c>
      <c r="I212" s="138"/>
      <c r="J212" s="139">
        <f>ROUND(I212*H212,2)</f>
        <v>0</v>
      </c>
      <c r="K212" s="135" t="s">
        <v>1</v>
      </c>
      <c r="L212" s="32"/>
      <c r="M212" s="140" t="s">
        <v>1</v>
      </c>
      <c r="N212" s="141" t="s">
        <v>37</v>
      </c>
      <c r="P212" s="142">
        <f>O212*H212</f>
        <v>0</v>
      </c>
      <c r="Q212" s="142">
        <v>0</v>
      </c>
      <c r="R212" s="142">
        <f>Q212*H212</f>
        <v>0</v>
      </c>
      <c r="S212" s="142">
        <v>4.1700000000000001E-2</v>
      </c>
      <c r="T212" s="143">
        <f>S212*H212</f>
        <v>8.3400000000000002E-2</v>
      </c>
      <c r="AR212" s="144" t="s">
        <v>127</v>
      </c>
      <c r="AT212" s="144" t="s">
        <v>184</v>
      </c>
      <c r="AU212" s="144" t="s">
        <v>82</v>
      </c>
      <c r="AY212" s="17" t="s">
        <v>181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80</v>
      </c>
      <c r="BK212" s="145">
        <f>ROUND(I212*H212,2)</f>
        <v>0</v>
      </c>
      <c r="BL212" s="17" t="s">
        <v>127</v>
      </c>
      <c r="BM212" s="144" t="s">
        <v>1210</v>
      </c>
    </row>
    <row r="213" spans="2:65" s="1" customFormat="1" ht="33" customHeight="1">
      <c r="B213" s="132"/>
      <c r="C213" s="133" t="s">
        <v>388</v>
      </c>
      <c r="D213" s="133" t="s">
        <v>184</v>
      </c>
      <c r="E213" s="134" t="s">
        <v>441</v>
      </c>
      <c r="F213" s="135" t="s">
        <v>442</v>
      </c>
      <c r="G213" s="136" t="s">
        <v>356</v>
      </c>
      <c r="H213" s="137">
        <v>1</v>
      </c>
      <c r="I213" s="138"/>
      <c r="J213" s="139">
        <f>ROUND(I213*H213,2)</f>
        <v>0</v>
      </c>
      <c r="K213" s="135" t="s">
        <v>1</v>
      </c>
      <c r="L213" s="32"/>
      <c r="M213" s="140" t="s">
        <v>1</v>
      </c>
      <c r="N213" s="141" t="s">
        <v>37</v>
      </c>
      <c r="P213" s="142">
        <f>O213*H213</f>
        <v>0</v>
      </c>
      <c r="Q213" s="142">
        <v>0</v>
      </c>
      <c r="R213" s="142">
        <f>Q213*H213</f>
        <v>0</v>
      </c>
      <c r="S213" s="142">
        <v>4.1700000000000001E-2</v>
      </c>
      <c r="T213" s="143">
        <f>S213*H213</f>
        <v>4.1700000000000001E-2</v>
      </c>
      <c r="AR213" s="144" t="s">
        <v>127</v>
      </c>
      <c r="AT213" s="144" t="s">
        <v>184</v>
      </c>
      <c r="AU213" s="144" t="s">
        <v>82</v>
      </c>
      <c r="AY213" s="17" t="s">
        <v>181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127</v>
      </c>
      <c r="BM213" s="144" t="s">
        <v>1211</v>
      </c>
    </row>
    <row r="214" spans="2:65" s="1" customFormat="1" ht="16.5" customHeight="1">
      <c r="B214" s="132"/>
      <c r="C214" s="133" t="s">
        <v>392</v>
      </c>
      <c r="D214" s="133" t="s">
        <v>184</v>
      </c>
      <c r="E214" s="134" t="s">
        <v>1212</v>
      </c>
      <c r="F214" s="135" t="s">
        <v>1213</v>
      </c>
      <c r="G214" s="136" t="s">
        <v>297</v>
      </c>
      <c r="H214" s="137">
        <v>1</v>
      </c>
      <c r="I214" s="138"/>
      <c r="J214" s="139">
        <f>ROUND(I214*H214,2)</f>
        <v>0</v>
      </c>
      <c r="K214" s="135" t="s">
        <v>1</v>
      </c>
      <c r="L214" s="32"/>
      <c r="M214" s="140" t="s">
        <v>1</v>
      </c>
      <c r="N214" s="141" t="s">
        <v>37</v>
      </c>
      <c r="P214" s="142">
        <f>O214*H214</f>
        <v>0</v>
      </c>
      <c r="Q214" s="142">
        <v>0</v>
      </c>
      <c r="R214" s="142">
        <f>Q214*H214</f>
        <v>0</v>
      </c>
      <c r="S214" s="142">
        <v>4.1700000000000001E-2</v>
      </c>
      <c r="T214" s="143">
        <f>S214*H214</f>
        <v>4.1700000000000001E-2</v>
      </c>
      <c r="AR214" s="144" t="s">
        <v>127</v>
      </c>
      <c r="AT214" s="144" t="s">
        <v>184</v>
      </c>
      <c r="AU214" s="144" t="s">
        <v>82</v>
      </c>
      <c r="AY214" s="17" t="s">
        <v>181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80</v>
      </c>
      <c r="BK214" s="145">
        <f>ROUND(I214*H214,2)</f>
        <v>0</v>
      </c>
      <c r="BL214" s="17" t="s">
        <v>127</v>
      </c>
      <c r="BM214" s="144" t="s">
        <v>1214</v>
      </c>
    </row>
    <row r="215" spans="2:65" s="11" customFormat="1" ht="22.9" customHeight="1">
      <c r="B215" s="120"/>
      <c r="D215" s="121" t="s">
        <v>71</v>
      </c>
      <c r="E215" s="130" t="s">
        <v>496</v>
      </c>
      <c r="F215" s="130" t="s">
        <v>497</v>
      </c>
      <c r="I215" s="123"/>
      <c r="J215" s="131">
        <f>BK215</f>
        <v>0</v>
      </c>
      <c r="L215" s="120"/>
      <c r="M215" s="125"/>
      <c r="P215" s="126">
        <f>SUM(P216:P227)</f>
        <v>0</v>
      </c>
      <c r="R215" s="126">
        <f>SUM(R216:R227)</f>
        <v>6.492007000000001E-2</v>
      </c>
      <c r="T215" s="127">
        <f>SUM(T216:T227)</f>
        <v>0</v>
      </c>
      <c r="AR215" s="121" t="s">
        <v>82</v>
      </c>
      <c r="AT215" s="128" t="s">
        <v>71</v>
      </c>
      <c r="AU215" s="128" t="s">
        <v>80</v>
      </c>
      <c r="AY215" s="121" t="s">
        <v>181</v>
      </c>
      <c r="BK215" s="129">
        <f>SUM(BK216:BK227)</f>
        <v>0</v>
      </c>
    </row>
    <row r="216" spans="2:65" s="1" customFormat="1" ht="16.5" customHeight="1">
      <c r="B216" s="132"/>
      <c r="C216" s="133" t="s">
        <v>396</v>
      </c>
      <c r="D216" s="133" t="s">
        <v>184</v>
      </c>
      <c r="E216" s="134" t="s">
        <v>499</v>
      </c>
      <c r="F216" s="135" t="s">
        <v>500</v>
      </c>
      <c r="G216" s="136" t="s">
        <v>187</v>
      </c>
      <c r="H216" s="137">
        <v>17.39</v>
      </c>
      <c r="I216" s="138"/>
      <c r="J216" s="139">
        <f>ROUND(I216*H216,2)</f>
        <v>0</v>
      </c>
      <c r="K216" s="135" t="s">
        <v>648</v>
      </c>
      <c r="L216" s="32"/>
      <c r="M216" s="140" t="s">
        <v>1</v>
      </c>
      <c r="N216" s="141" t="s">
        <v>37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127</v>
      </c>
      <c r="AT216" s="144" t="s">
        <v>184</v>
      </c>
      <c r="AU216" s="144" t="s">
        <v>82</v>
      </c>
      <c r="AY216" s="17" t="s">
        <v>181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80</v>
      </c>
      <c r="BK216" s="145">
        <f>ROUND(I216*H216,2)</f>
        <v>0</v>
      </c>
      <c r="BL216" s="17" t="s">
        <v>127</v>
      </c>
      <c r="BM216" s="144" t="s">
        <v>1215</v>
      </c>
    </row>
    <row r="217" spans="2:65" s="12" customFormat="1">
      <c r="B217" s="146"/>
      <c r="D217" s="147" t="s">
        <v>191</v>
      </c>
      <c r="E217" s="148" t="s">
        <v>1</v>
      </c>
      <c r="F217" s="149" t="s">
        <v>1216</v>
      </c>
      <c r="H217" s="150">
        <v>17.39</v>
      </c>
      <c r="I217" s="151"/>
      <c r="L217" s="146"/>
      <c r="M217" s="152"/>
      <c r="T217" s="153"/>
      <c r="AT217" s="148" t="s">
        <v>191</v>
      </c>
      <c r="AU217" s="148" t="s">
        <v>82</v>
      </c>
      <c r="AV217" s="12" t="s">
        <v>82</v>
      </c>
      <c r="AW217" s="12" t="s">
        <v>29</v>
      </c>
      <c r="AX217" s="12" t="s">
        <v>72</v>
      </c>
      <c r="AY217" s="148" t="s">
        <v>181</v>
      </c>
    </row>
    <row r="218" spans="2:65" s="13" customFormat="1">
      <c r="B218" s="154"/>
      <c r="D218" s="147" t="s">
        <v>191</v>
      </c>
      <c r="E218" s="155" t="s">
        <v>1</v>
      </c>
      <c r="F218" s="156" t="s">
        <v>193</v>
      </c>
      <c r="H218" s="157">
        <v>17.39</v>
      </c>
      <c r="I218" s="158"/>
      <c r="L218" s="154"/>
      <c r="M218" s="159"/>
      <c r="T218" s="160"/>
      <c r="AT218" s="155" t="s">
        <v>191</v>
      </c>
      <c r="AU218" s="155" t="s">
        <v>82</v>
      </c>
      <c r="AV218" s="13" t="s">
        <v>189</v>
      </c>
      <c r="AW218" s="13" t="s">
        <v>29</v>
      </c>
      <c r="AX218" s="13" t="s">
        <v>80</v>
      </c>
      <c r="AY218" s="155" t="s">
        <v>181</v>
      </c>
    </row>
    <row r="219" spans="2:65" s="1" customFormat="1" ht="16.5" customHeight="1">
      <c r="B219" s="132"/>
      <c r="C219" s="133" t="s">
        <v>402</v>
      </c>
      <c r="D219" s="133" t="s">
        <v>184</v>
      </c>
      <c r="E219" s="134" t="s">
        <v>509</v>
      </c>
      <c r="F219" s="135" t="s">
        <v>510</v>
      </c>
      <c r="G219" s="136" t="s">
        <v>187</v>
      </c>
      <c r="H219" s="137">
        <v>17.39</v>
      </c>
      <c r="I219" s="138"/>
      <c r="J219" s="139">
        <f>ROUND(I219*H219,2)</f>
        <v>0</v>
      </c>
      <c r="K219" s="135" t="s">
        <v>648</v>
      </c>
      <c r="L219" s="32"/>
      <c r="M219" s="140" t="s">
        <v>1</v>
      </c>
      <c r="N219" s="141" t="s">
        <v>37</v>
      </c>
      <c r="P219" s="142">
        <f>O219*H219</f>
        <v>0</v>
      </c>
      <c r="Q219" s="142">
        <v>2.9999999999999997E-4</v>
      </c>
      <c r="R219" s="142">
        <f>Q219*H219</f>
        <v>5.2169999999999994E-3</v>
      </c>
      <c r="S219" s="142">
        <v>0</v>
      </c>
      <c r="T219" s="143">
        <f>S219*H219</f>
        <v>0</v>
      </c>
      <c r="AR219" s="144" t="s">
        <v>127</v>
      </c>
      <c r="AT219" s="144" t="s">
        <v>184</v>
      </c>
      <c r="AU219" s="144" t="s">
        <v>82</v>
      </c>
      <c r="AY219" s="17" t="s">
        <v>181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80</v>
      </c>
      <c r="BK219" s="145">
        <f>ROUND(I219*H219,2)</f>
        <v>0</v>
      </c>
      <c r="BL219" s="17" t="s">
        <v>127</v>
      </c>
      <c r="BM219" s="144" t="s">
        <v>1217</v>
      </c>
    </row>
    <row r="220" spans="2:65" s="1" customFormat="1" ht="16.5" customHeight="1">
      <c r="B220" s="132"/>
      <c r="C220" s="170" t="s">
        <v>406</v>
      </c>
      <c r="D220" s="170" t="s">
        <v>272</v>
      </c>
      <c r="E220" s="171" t="s">
        <v>513</v>
      </c>
      <c r="F220" s="172" t="s">
        <v>514</v>
      </c>
      <c r="G220" s="173" t="s">
        <v>187</v>
      </c>
      <c r="H220" s="174">
        <v>19.129000000000001</v>
      </c>
      <c r="I220" s="175"/>
      <c r="J220" s="176">
        <f>ROUND(I220*H220,2)</f>
        <v>0</v>
      </c>
      <c r="K220" s="172" t="s">
        <v>648</v>
      </c>
      <c r="L220" s="177"/>
      <c r="M220" s="178" t="s">
        <v>1</v>
      </c>
      <c r="N220" s="179" t="s">
        <v>37</v>
      </c>
      <c r="P220" s="142">
        <f>O220*H220</f>
        <v>0</v>
      </c>
      <c r="Q220" s="142">
        <v>2.8300000000000001E-3</v>
      </c>
      <c r="R220" s="142">
        <f>Q220*H220</f>
        <v>5.4135070000000007E-2</v>
      </c>
      <c r="S220" s="142">
        <v>0</v>
      </c>
      <c r="T220" s="143">
        <f>S220*H220</f>
        <v>0</v>
      </c>
      <c r="AR220" s="144" t="s">
        <v>275</v>
      </c>
      <c r="AT220" s="144" t="s">
        <v>272</v>
      </c>
      <c r="AU220" s="144" t="s">
        <v>82</v>
      </c>
      <c r="AY220" s="17" t="s">
        <v>181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80</v>
      </c>
      <c r="BK220" s="145">
        <f>ROUND(I220*H220,2)</f>
        <v>0</v>
      </c>
      <c r="BL220" s="17" t="s">
        <v>127</v>
      </c>
      <c r="BM220" s="144" t="s">
        <v>1218</v>
      </c>
    </row>
    <row r="221" spans="2:65" s="12" customFormat="1">
      <c r="B221" s="146"/>
      <c r="D221" s="147" t="s">
        <v>191</v>
      </c>
      <c r="E221" s="148" t="s">
        <v>1</v>
      </c>
      <c r="F221" s="149" t="s">
        <v>1219</v>
      </c>
      <c r="H221" s="150">
        <v>19.129000000000001</v>
      </c>
      <c r="I221" s="151"/>
      <c r="L221" s="146"/>
      <c r="M221" s="152"/>
      <c r="T221" s="153"/>
      <c r="AT221" s="148" t="s">
        <v>191</v>
      </c>
      <c r="AU221" s="148" t="s">
        <v>82</v>
      </c>
      <c r="AV221" s="12" t="s">
        <v>82</v>
      </c>
      <c r="AW221" s="12" t="s">
        <v>29</v>
      </c>
      <c r="AX221" s="12" t="s">
        <v>80</v>
      </c>
      <c r="AY221" s="148" t="s">
        <v>181</v>
      </c>
    </row>
    <row r="222" spans="2:65" s="1" customFormat="1" ht="16.5" customHeight="1">
      <c r="B222" s="132"/>
      <c r="C222" s="133" t="s">
        <v>410</v>
      </c>
      <c r="D222" s="133" t="s">
        <v>184</v>
      </c>
      <c r="E222" s="134" t="s">
        <v>522</v>
      </c>
      <c r="F222" s="135" t="s">
        <v>523</v>
      </c>
      <c r="G222" s="136" t="s">
        <v>240</v>
      </c>
      <c r="H222" s="137">
        <v>16.8</v>
      </c>
      <c r="I222" s="138"/>
      <c r="J222" s="139">
        <f>ROUND(I222*H222,2)</f>
        <v>0</v>
      </c>
      <c r="K222" s="135" t="s">
        <v>648</v>
      </c>
      <c r="L222" s="32"/>
      <c r="M222" s="140" t="s">
        <v>1</v>
      </c>
      <c r="N222" s="141" t="s">
        <v>37</v>
      </c>
      <c r="P222" s="142">
        <f>O222*H222</f>
        <v>0</v>
      </c>
      <c r="Q222" s="142">
        <v>1.0000000000000001E-5</v>
      </c>
      <c r="R222" s="142">
        <f>Q222*H222</f>
        <v>1.6800000000000002E-4</v>
      </c>
      <c r="S222" s="142">
        <v>0</v>
      </c>
      <c r="T222" s="143">
        <f>S222*H222</f>
        <v>0</v>
      </c>
      <c r="AR222" s="144" t="s">
        <v>127</v>
      </c>
      <c r="AT222" s="144" t="s">
        <v>184</v>
      </c>
      <c r="AU222" s="144" t="s">
        <v>82</v>
      </c>
      <c r="AY222" s="17" t="s">
        <v>181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80</v>
      </c>
      <c r="BK222" s="145">
        <f>ROUND(I222*H222,2)</f>
        <v>0</v>
      </c>
      <c r="BL222" s="17" t="s">
        <v>127</v>
      </c>
      <c r="BM222" s="144" t="s">
        <v>1220</v>
      </c>
    </row>
    <row r="223" spans="2:65" s="12" customFormat="1">
      <c r="B223" s="146"/>
      <c r="D223" s="147" t="s">
        <v>191</v>
      </c>
      <c r="E223" s="148" t="s">
        <v>1</v>
      </c>
      <c r="F223" s="149" t="s">
        <v>1221</v>
      </c>
      <c r="H223" s="150">
        <v>16.8</v>
      </c>
      <c r="I223" s="151"/>
      <c r="L223" s="146"/>
      <c r="M223" s="152"/>
      <c r="T223" s="153"/>
      <c r="AT223" s="148" t="s">
        <v>191</v>
      </c>
      <c r="AU223" s="148" t="s">
        <v>82</v>
      </c>
      <c r="AV223" s="12" t="s">
        <v>82</v>
      </c>
      <c r="AW223" s="12" t="s">
        <v>29</v>
      </c>
      <c r="AX223" s="12" t="s">
        <v>80</v>
      </c>
      <c r="AY223" s="148" t="s">
        <v>181</v>
      </c>
    </row>
    <row r="224" spans="2:65" s="1" customFormat="1" ht="16.5" customHeight="1">
      <c r="B224" s="132"/>
      <c r="C224" s="170" t="s">
        <v>414</v>
      </c>
      <c r="D224" s="170" t="s">
        <v>272</v>
      </c>
      <c r="E224" s="171" t="s">
        <v>527</v>
      </c>
      <c r="F224" s="172" t="s">
        <v>528</v>
      </c>
      <c r="G224" s="173" t="s">
        <v>240</v>
      </c>
      <c r="H224" s="174">
        <v>18</v>
      </c>
      <c r="I224" s="175"/>
      <c r="J224" s="176">
        <f>ROUND(I224*H224,2)</f>
        <v>0</v>
      </c>
      <c r="K224" s="172" t="s">
        <v>1</v>
      </c>
      <c r="L224" s="177"/>
      <c r="M224" s="178" t="s">
        <v>1</v>
      </c>
      <c r="N224" s="179" t="s">
        <v>37</v>
      </c>
      <c r="P224" s="142">
        <f>O224*H224</f>
        <v>0</v>
      </c>
      <c r="Q224" s="142">
        <v>2.9999999999999997E-4</v>
      </c>
      <c r="R224" s="142">
        <f>Q224*H224</f>
        <v>5.3999999999999994E-3</v>
      </c>
      <c r="S224" s="142">
        <v>0</v>
      </c>
      <c r="T224" s="143">
        <f>S224*H224</f>
        <v>0</v>
      </c>
      <c r="AR224" s="144" t="s">
        <v>275</v>
      </c>
      <c r="AT224" s="144" t="s">
        <v>272</v>
      </c>
      <c r="AU224" s="144" t="s">
        <v>82</v>
      </c>
      <c r="AY224" s="17" t="s">
        <v>181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80</v>
      </c>
      <c r="BK224" s="145">
        <f>ROUND(I224*H224,2)</f>
        <v>0</v>
      </c>
      <c r="BL224" s="17" t="s">
        <v>127</v>
      </c>
      <c r="BM224" s="144" t="s">
        <v>1222</v>
      </c>
    </row>
    <row r="225" spans="2:65" s="12" customFormat="1">
      <c r="B225" s="146"/>
      <c r="D225" s="147" t="s">
        <v>191</v>
      </c>
      <c r="F225" s="149" t="s">
        <v>1223</v>
      </c>
      <c r="H225" s="150">
        <v>18</v>
      </c>
      <c r="I225" s="151"/>
      <c r="L225" s="146"/>
      <c r="M225" s="152"/>
      <c r="T225" s="153"/>
      <c r="AT225" s="148" t="s">
        <v>191</v>
      </c>
      <c r="AU225" s="148" t="s">
        <v>82</v>
      </c>
      <c r="AV225" s="12" t="s">
        <v>82</v>
      </c>
      <c r="AW225" s="12" t="s">
        <v>3</v>
      </c>
      <c r="AX225" s="12" t="s">
        <v>80</v>
      </c>
      <c r="AY225" s="148" t="s">
        <v>181</v>
      </c>
    </row>
    <row r="226" spans="2:65" s="1" customFormat="1" ht="24.2" customHeight="1">
      <c r="B226" s="132"/>
      <c r="C226" s="133" t="s">
        <v>418</v>
      </c>
      <c r="D226" s="133" t="s">
        <v>184</v>
      </c>
      <c r="E226" s="134" t="s">
        <v>532</v>
      </c>
      <c r="F226" s="135" t="s">
        <v>533</v>
      </c>
      <c r="G226" s="136" t="s">
        <v>236</v>
      </c>
      <c r="H226" s="137">
        <v>6.5000000000000002E-2</v>
      </c>
      <c r="I226" s="138"/>
      <c r="J226" s="139">
        <f>ROUND(I226*H226,2)</f>
        <v>0</v>
      </c>
      <c r="K226" s="135" t="s">
        <v>648</v>
      </c>
      <c r="L226" s="32"/>
      <c r="M226" s="140" t="s">
        <v>1</v>
      </c>
      <c r="N226" s="141" t="s">
        <v>37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127</v>
      </c>
      <c r="AT226" s="144" t="s">
        <v>184</v>
      </c>
      <c r="AU226" s="144" t="s">
        <v>82</v>
      </c>
      <c r="AY226" s="17" t="s">
        <v>181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80</v>
      </c>
      <c r="BK226" s="145">
        <f>ROUND(I226*H226,2)</f>
        <v>0</v>
      </c>
      <c r="BL226" s="17" t="s">
        <v>127</v>
      </c>
      <c r="BM226" s="144" t="s">
        <v>1224</v>
      </c>
    </row>
    <row r="227" spans="2:65" s="1" customFormat="1" ht="24.2" customHeight="1">
      <c r="B227" s="132"/>
      <c r="C227" s="133" t="s">
        <v>424</v>
      </c>
      <c r="D227" s="133" t="s">
        <v>184</v>
      </c>
      <c r="E227" s="134" t="s">
        <v>536</v>
      </c>
      <c r="F227" s="135" t="s">
        <v>537</v>
      </c>
      <c r="G227" s="136" t="s">
        <v>236</v>
      </c>
      <c r="H227" s="137">
        <v>6.5000000000000002E-2</v>
      </c>
      <c r="I227" s="138"/>
      <c r="J227" s="139">
        <f>ROUND(I227*H227,2)</f>
        <v>0</v>
      </c>
      <c r="K227" s="135" t="s">
        <v>648</v>
      </c>
      <c r="L227" s="32"/>
      <c r="M227" s="140" t="s">
        <v>1</v>
      </c>
      <c r="N227" s="141" t="s">
        <v>37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127</v>
      </c>
      <c r="AT227" s="144" t="s">
        <v>184</v>
      </c>
      <c r="AU227" s="144" t="s">
        <v>82</v>
      </c>
      <c r="AY227" s="17" t="s">
        <v>181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80</v>
      </c>
      <c r="BK227" s="145">
        <f>ROUND(I227*H227,2)</f>
        <v>0</v>
      </c>
      <c r="BL227" s="17" t="s">
        <v>127</v>
      </c>
      <c r="BM227" s="144" t="s">
        <v>1225</v>
      </c>
    </row>
    <row r="228" spans="2:65" s="11" customFormat="1" ht="22.9" customHeight="1">
      <c r="B228" s="120"/>
      <c r="D228" s="121" t="s">
        <v>71</v>
      </c>
      <c r="E228" s="130" t="s">
        <v>599</v>
      </c>
      <c r="F228" s="130" t="s">
        <v>600</v>
      </c>
      <c r="I228" s="123"/>
      <c r="J228" s="131">
        <f>BK228</f>
        <v>0</v>
      </c>
      <c r="L228" s="120"/>
      <c r="M228" s="125"/>
      <c r="P228" s="126">
        <f>SUM(P229:P235)</f>
        <v>0</v>
      </c>
      <c r="R228" s="126">
        <f>SUM(R229:R235)</f>
        <v>4.0397300000000004E-2</v>
      </c>
      <c r="T228" s="127">
        <f>SUM(T229:T235)</f>
        <v>0</v>
      </c>
      <c r="AR228" s="121" t="s">
        <v>82</v>
      </c>
      <c r="AT228" s="128" t="s">
        <v>71</v>
      </c>
      <c r="AU228" s="128" t="s">
        <v>80</v>
      </c>
      <c r="AY228" s="121" t="s">
        <v>181</v>
      </c>
      <c r="BK228" s="129">
        <f>SUM(BK229:BK235)</f>
        <v>0</v>
      </c>
    </row>
    <row r="229" spans="2:65" s="1" customFormat="1" ht="24.2" customHeight="1">
      <c r="B229" s="132"/>
      <c r="C229" s="133" t="s">
        <v>428</v>
      </c>
      <c r="D229" s="133" t="s">
        <v>184</v>
      </c>
      <c r="E229" s="134" t="s">
        <v>602</v>
      </c>
      <c r="F229" s="135" t="s">
        <v>603</v>
      </c>
      <c r="G229" s="136" t="s">
        <v>187</v>
      </c>
      <c r="H229" s="137">
        <v>20</v>
      </c>
      <c r="I229" s="138"/>
      <c r="J229" s="139">
        <f>ROUND(I229*H229,2)</f>
        <v>0</v>
      </c>
      <c r="K229" s="135" t="s">
        <v>188</v>
      </c>
      <c r="L229" s="32"/>
      <c r="M229" s="140" t="s">
        <v>1</v>
      </c>
      <c r="N229" s="141" t="s">
        <v>37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127</v>
      </c>
      <c r="AT229" s="144" t="s">
        <v>184</v>
      </c>
      <c r="AU229" s="144" t="s">
        <v>82</v>
      </c>
      <c r="AY229" s="17" t="s">
        <v>181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80</v>
      </c>
      <c r="BK229" s="145">
        <f>ROUND(I229*H229,2)</f>
        <v>0</v>
      </c>
      <c r="BL229" s="17" t="s">
        <v>127</v>
      </c>
      <c r="BM229" s="144" t="s">
        <v>1226</v>
      </c>
    </row>
    <row r="230" spans="2:65" s="1" customFormat="1" ht="24.2" customHeight="1">
      <c r="B230" s="132"/>
      <c r="C230" s="133" t="s">
        <v>432</v>
      </c>
      <c r="D230" s="133" t="s">
        <v>184</v>
      </c>
      <c r="E230" s="134" t="s">
        <v>606</v>
      </c>
      <c r="F230" s="135" t="s">
        <v>607</v>
      </c>
      <c r="G230" s="136" t="s">
        <v>187</v>
      </c>
      <c r="H230" s="137">
        <v>20</v>
      </c>
      <c r="I230" s="138"/>
      <c r="J230" s="139">
        <f>ROUND(I230*H230,2)</f>
        <v>0</v>
      </c>
      <c r="K230" s="135" t="s">
        <v>188</v>
      </c>
      <c r="L230" s="32"/>
      <c r="M230" s="140" t="s">
        <v>1</v>
      </c>
      <c r="N230" s="141" t="s">
        <v>37</v>
      </c>
      <c r="P230" s="142">
        <f>O230*H230</f>
        <v>0</v>
      </c>
      <c r="Q230" s="142">
        <v>2.2000000000000001E-4</v>
      </c>
      <c r="R230" s="142">
        <f>Q230*H230</f>
        <v>4.4000000000000003E-3</v>
      </c>
      <c r="S230" s="142">
        <v>0</v>
      </c>
      <c r="T230" s="143">
        <f>S230*H230</f>
        <v>0</v>
      </c>
      <c r="AR230" s="144" t="s">
        <v>127</v>
      </c>
      <c r="AT230" s="144" t="s">
        <v>184</v>
      </c>
      <c r="AU230" s="144" t="s">
        <v>82</v>
      </c>
      <c r="AY230" s="17" t="s">
        <v>181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80</v>
      </c>
      <c r="BK230" s="145">
        <f>ROUND(I230*H230,2)</f>
        <v>0</v>
      </c>
      <c r="BL230" s="17" t="s">
        <v>127</v>
      </c>
      <c r="BM230" s="144" t="s">
        <v>1227</v>
      </c>
    </row>
    <row r="231" spans="2:65" s="1" customFormat="1" ht="21.75" customHeight="1">
      <c r="B231" s="132"/>
      <c r="C231" s="133" t="s">
        <v>436</v>
      </c>
      <c r="D231" s="133" t="s">
        <v>184</v>
      </c>
      <c r="E231" s="134" t="s">
        <v>1228</v>
      </c>
      <c r="F231" s="135" t="s">
        <v>1229</v>
      </c>
      <c r="G231" s="136" t="s">
        <v>187</v>
      </c>
      <c r="H231" s="137">
        <v>17.39</v>
      </c>
      <c r="I231" s="138"/>
      <c r="J231" s="139">
        <f>ROUND(I231*H231,2)</f>
        <v>0</v>
      </c>
      <c r="K231" s="135" t="s">
        <v>188</v>
      </c>
      <c r="L231" s="32"/>
      <c r="M231" s="140" t="s">
        <v>1</v>
      </c>
      <c r="N231" s="141" t="s">
        <v>37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127</v>
      </c>
      <c r="AT231" s="144" t="s">
        <v>184</v>
      </c>
      <c r="AU231" s="144" t="s">
        <v>82</v>
      </c>
      <c r="AY231" s="17" t="s">
        <v>181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80</v>
      </c>
      <c r="BK231" s="145">
        <f>ROUND(I231*H231,2)</f>
        <v>0</v>
      </c>
      <c r="BL231" s="17" t="s">
        <v>127</v>
      </c>
      <c r="BM231" s="144" t="s">
        <v>1230</v>
      </c>
    </row>
    <row r="232" spans="2:65" s="12" customFormat="1">
      <c r="B232" s="146"/>
      <c r="D232" s="147" t="s">
        <v>191</v>
      </c>
      <c r="E232" s="148" t="s">
        <v>1</v>
      </c>
      <c r="F232" s="149" t="s">
        <v>1183</v>
      </c>
      <c r="H232" s="150">
        <v>17.39</v>
      </c>
      <c r="I232" s="151"/>
      <c r="L232" s="146"/>
      <c r="M232" s="152"/>
      <c r="T232" s="153"/>
      <c r="AT232" s="148" t="s">
        <v>191</v>
      </c>
      <c r="AU232" s="148" t="s">
        <v>82</v>
      </c>
      <c r="AV232" s="12" t="s">
        <v>82</v>
      </c>
      <c r="AW232" s="12" t="s">
        <v>29</v>
      </c>
      <c r="AX232" s="12" t="s">
        <v>80</v>
      </c>
      <c r="AY232" s="148" t="s">
        <v>181</v>
      </c>
    </row>
    <row r="233" spans="2:65" s="1" customFormat="1" ht="33" customHeight="1">
      <c r="B233" s="132"/>
      <c r="C233" s="133" t="s">
        <v>440</v>
      </c>
      <c r="D233" s="133" t="s">
        <v>184</v>
      </c>
      <c r="E233" s="134" t="s">
        <v>1231</v>
      </c>
      <c r="F233" s="135" t="s">
        <v>1232</v>
      </c>
      <c r="G233" s="136" t="s">
        <v>187</v>
      </c>
      <c r="H233" s="137">
        <v>17.39</v>
      </c>
      <c r="I233" s="138"/>
      <c r="J233" s="139">
        <f>ROUND(I233*H233,2)</f>
        <v>0</v>
      </c>
      <c r="K233" s="135" t="s">
        <v>188</v>
      </c>
      <c r="L233" s="32"/>
      <c r="M233" s="140" t="s">
        <v>1</v>
      </c>
      <c r="N233" s="141" t="s">
        <v>37</v>
      </c>
      <c r="P233" s="142">
        <f>O233*H233</f>
        <v>0</v>
      </c>
      <c r="Q233" s="142">
        <v>1.4400000000000001E-3</v>
      </c>
      <c r="R233" s="142">
        <f>Q233*H233</f>
        <v>2.5041600000000001E-2</v>
      </c>
      <c r="S233" s="142">
        <v>0</v>
      </c>
      <c r="T233" s="143">
        <f>S233*H233</f>
        <v>0</v>
      </c>
      <c r="AR233" s="144" t="s">
        <v>127</v>
      </c>
      <c r="AT233" s="144" t="s">
        <v>184</v>
      </c>
      <c r="AU233" s="144" t="s">
        <v>82</v>
      </c>
      <c r="AY233" s="17" t="s">
        <v>181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80</v>
      </c>
      <c r="BK233" s="145">
        <f>ROUND(I233*H233,2)</f>
        <v>0</v>
      </c>
      <c r="BL233" s="17" t="s">
        <v>127</v>
      </c>
      <c r="BM233" s="144" t="s">
        <v>1233</v>
      </c>
    </row>
    <row r="234" spans="2:65" s="1" customFormat="1" ht="21.75" customHeight="1">
      <c r="B234" s="132"/>
      <c r="C234" s="133" t="s">
        <v>444</v>
      </c>
      <c r="D234" s="133" t="s">
        <v>184</v>
      </c>
      <c r="E234" s="134" t="s">
        <v>1234</v>
      </c>
      <c r="F234" s="135" t="s">
        <v>1235</v>
      </c>
      <c r="G234" s="136" t="s">
        <v>187</v>
      </c>
      <c r="H234" s="137">
        <v>17.39</v>
      </c>
      <c r="I234" s="138"/>
      <c r="J234" s="139">
        <f>ROUND(I234*H234,2)</f>
        <v>0</v>
      </c>
      <c r="K234" s="135" t="s">
        <v>188</v>
      </c>
      <c r="L234" s="32"/>
      <c r="M234" s="140" t="s">
        <v>1</v>
      </c>
      <c r="N234" s="141" t="s">
        <v>37</v>
      </c>
      <c r="P234" s="142">
        <f>O234*H234</f>
        <v>0</v>
      </c>
      <c r="Q234" s="142">
        <v>2.5000000000000001E-4</v>
      </c>
      <c r="R234" s="142">
        <f>Q234*H234</f>
        <v>4.3474999999999998E-3</v>
      </c>
      <c r="S234" s="142">
        <v>0</v>
      </c>
      <c r="T234" s="143">
        <f>S234*H234</f>
        <v>0</v>
      </c>
      <c r="AR234" s="144" t="s">
        <v>127</v>
      </c>
      <c r="AT234" s="144" t="s">
        <v>184</v>
      </c>
      <c r="AU234" s="144" t="s">
        <v>82</v>
      </c>
      <c r="AY234" s="17" t="s">
        <v>181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80</v>
      </c>
      <c r="BK234" s="145">
        <f>ROUND(I234*H234,2)</f>
        <v>0</v>
      </c>
      <c r="BL234" s="17" t="s">
        <v>127</v>
      </c>
      <c r="BM234" s="144" t="s">
        <v>1236</v>
      </c>
    </row>
    <row r="235" spans="2:65" s="1" customFormat="1" ht="21.75" customHeight="1">
      <c r="B235" s="132"/>
      <c r="C235" s="133" t="s">
        <v>448</v>
      </c>
      <c r="D235" s="133" t="s">
        <v>184</v>
      </c>
      <c r="E235" s="134" t="s">
        <v>1237</v>
      </c>
      <c r="F235" s="135" t="s">
        <v>1238</v>
      </c>
      <c r="G235" s="136" t="s">
        <v>187</v>
      </c>
      <c r="H235" s="137">
        <v>17.39</v>
      </c>
      <c r="I235" s="138"/>
      <c r="J235" s="139">
        <f>ROUND(I235*H235,2)</f>
        <v>0</v>
      </c>
      <c r="K235" s="135" t="s">
        <v>188</v>
      </c>
      <c r="L235" s="32"/>
      <c r="M235" s="140" t="s">
        <v>1</v>
      </c>
      <c r="N235" s="141" t="s">
        <v>37</v>
      </c>
      <c r="P235" s="142">
        <f>O235*H235</f>
        <v>0</v>
      </c>
      <c r="Q235" s="142">
        <v>3.8000000000000002E-4</v>
      </c>
      <c r="R235" s="142">
        <f>Q235*H235</f>
        <v>6.6082000000000007E-3</v>
      </c>
      <c r="S235" s="142">
        <v>0</v>
      </c>
      <c r="T235" s="143">
        <f>S235*H235</f>
        <v>0</v>
      </c>
      <c r="AR235" s="144" t="s">
        <v>127</v>
      </c>
      <c r="AT235" s="144" t="s">
        <v>184</v>
      </c>
      <c r="AU235" s="144" t="s">
        <v>82</v>
      </c>
      <c r="AY235" s="17" t="s">
        <v>181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80</v>
      </c>
      <c r="BK235" s="145">
        <f>ROUND(I235*H235,2)</f>
        <v>0</v>
      </c>
      <c r="BL235" s="17" t="s">
        <v>127</v>
      </c>
      <c r="BM235" s="144" t="s">
        <v>1239</v>
      </c>
    </row>
    <row r="236" spans="2:65" s="11" customFormat="1" ht="22.9" customHeight="1">
      <c r="B236" s="120"/>
      <c r="D236" s="121" t="s">
        <v>71</v>
      </c>
      <c r="E236" s="130" t="s">
        <v>609</v>
      </c>
      <c r="F236" s="130" t="s">
        <v>610</v>
      </c>
      <c r="I236" s="123"/>
      <c r="J236" s="131">
        <f>BK236</f>
        <v>0</v>
      </c>
      <c r="L236" s="120"/>
      <c r="M236" s="125"/>
      <c r="P236" s="126">
        <f>SUM(P237:P247)</f>
        <v>0</v>
      </c>
      <c r="R236" s="126">
        <f>SUM(R237:R247)</f>
        <v>2.9411499999999997E-2</v>
      </c>
      <c r="T236" s="127">
        <f>SUM(T237:T247)</f>
        <v>4.7364E-3</v>
      </c>
      <c r="AR236" s="121" t="s">
        <v>82</v>
      </c>
      <c r="AT236" s="128" t="s">
        <v>71</v>
      </c>
      <c r="AU236" s="128" t="s">
        <v>80</v>
      </c>
      <c r="AY236" s="121" t="s">
        <v>181</v>
      </c>
      <c r="BK236" s="129">
        <f>SUM(BK237:BK247)</f>
        <v>0</v>
      </c>
    </row>
    <row r="237" spans="2:65" s="1" customFormat="1" ht="24.2" customHeight="1">
      <c r="B237" s="132"/>
      <c r="C237" s="133" t="s">
        <v>454</v>
      </c>
      <c r="D237" s="133" t="s">
        <v>184</v>
      </c>
      <c r="E237" s="134" t="s">
        <v>612</v>
      </c>
      <c r="F237" s="135" t="s">
        <v>613</v>
      </c>
      <c r="G237" s="136" t="s">
        <v>187</v>
      </c>
      <c r="H237" s="137">
        <v>39.47</v>
      </c>
      <c r="I237" s="138"/>
      <c r="J237" s="139">
        <f>ROUND(I237*H237,2)</f>
        <v>0</v>
      </c>
      <c r="K237" s="135" t="s">
        <v>188</v>
      </c>
      <c r="L237" s="32"/>
      <c r="M237" s="140" t="s">
        <v>1</v>
      </c>
      <c r="N237" s="141" t="s">
        <v>37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127</v>
      </c>
      <c r="AT237" s="144" t="s">
        <v>184</v>
      </c>
      <c r="AU237" s="144" t="s">
        <v>82</v>
      </c>
      <c r="AY237" s="17" t="s">
        <v>181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80</v>
      </c>
      <c r="BK237" s="145">
        <f>ROUND(I237*H237,2)</f>
        <v>0</v>
      </c>
      <c r="BL237" s="17" t="s">
        <v>127</v>
      </c>
      <c r="BM237" s="144" t="s">
        <v>721</v>
      </c>
    </row>
    <row r="238" spans="2:65" s="1" customFormat="1" ht="24.2" customHeight="1">
      <c r="B238" s="132"/>
      <c r="C238" s="133" t="s">
        <v>459</v>
      </c>
      <c r="D238" s="133" t="s">
        <v>184</v>
      </c>
      <c r="E238" s="134" t="s">
        <v>619</v>
      </c>
      <c r="F238" s="135" t="s">
        <v>620</v>
      </c>
      <c r="G238" s="136" t="s">
        <v>187</v>
      </c>
      <c r="H238" s="137">
        <v>39.47</v>
      </c>
      <c r="I238" s="138"/>
      <c r="J238" s="139">
        <f>ROUND(I238*H238,2)</f>
        <v>0</v>
      </c>
      <c r="K238" s="135" t="s">
        <v>188</v>
      </c>
      <c r="L238" s="32"/>
      <c r="M238" s="140" t="s">
        <v>1</v>
      </c>
      <c r="N238" s="141" t="s">
        <v>37</v>
      </c>
      <c r="P238" s="142">
        <f>O238*H238</f>
        <v>0</v>
      </c>
      <c r="Q238" s="142">
        <v>1.0000000000000001E-5</v>
      </c>
      <c r="R238" s="142">
        <f>Q238*H238</f>
        <v>3.947E-4</v>
      </c>
      <c r="S238" s="142">
        <v>1.2E-4</v>
      </c>
      <c r="T238" s="143">
        <f>S238*H238</f>
        <v>4.7364E-3</v>
      </c>
      <c r="AR238" s="144" t="s">
        <v>127</v>
      </c>
      <c r="AT238" s="144" t="s">
        <v>184</v>
      </c>
      <c r="AU238" s="144" t="s">
        <v>82</v>
      </c>
      <c r="AY238" s="17" t="s">
        <v>181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80</v>
      </c>
      <c r="BK238" s="145">
        <f>ROUND(I238*H238,2)</f>
        <v>0</v>
      </c>
      <c r="BL238" s="17" t="s">
        <v>127</v>
      </c>
      <c r="BM238" s="144" t="s">
        <v>722</v>
      </c>
    </row>
    <row r="239" spans="2:65" s="1" customFormat="1" ht="24.2" customHeight="1">
      <c r="B239" s="132"/>
      <c r="C239" s="133" t="s">
        <v>463</v>
      </c>
      <c r="D239" s="133" t="s">
        <v>184</v>
      </c>
      <c r="E239" s="134" t="s">
        <v>623</v>
      </c>
      <c r="F239" s="135" t="s">
        <v>624</v>
      </c>
      <c r="G239" s="136" t="s">
        <v>187</v>
      </c>
      <c r="H239" s="137">
        <v>63.08</v>
      </c>
      <c r="I239" s="138"/>
      <c r="J239" s="139">
        <f>ROUND(I239*H239,2)</f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>O239*H239</f>
        <v>0</v>
      </c>
      <c r="Q239" s="142">
        <v>2.0000000000000001E-4</v>
      </c>
      <c r="R239" s="142">
        <f>Q239*H239</f>
        <v>1.2616E-2</v>
      </c>
      <c r="S239" s="142">
        <v>0</v>
      </c>
      <c r="T239" s="143">
        <f>S239*H239</f>
        <v>0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80</v>
      </c>
      <c r="BK239" s="145">
        <f>ROUND(I239*H239,2)</f>
        <v>0</v>
      </c>
      <c r="BL239" s="17" t="s">
        <v>127</v>
      </c>
      <c r="BM239" s="144" t="s">
        <v>723</v>
      </c>
    </row>
    <row r="240" spans="2:65" s="14" customFormat="1">
      <c r="B240" s="164"/>
      <c r="D240" s="147" t="s">
        <v>191</v>
      </c>
      <c r="E240" s="165" t="s">
        <v>1</v>
      </c>
      <c r="F240" s="166" t="s">
        <v>724</v>
      </c>
      <c r="H240" s="165" t="s">
        <v>1</v>
      </c>
      <c r="I240" s="167"/>
      <c r="L240" s="164"/>
      <c r="M240" s="168"/>
      <c r="T240" s="169"/>
      <c r="AT240" s="165" t="s">
        <v>191</v>
      </c>
      <c r="AU240" s="165" t="s">
        <v>82</v>
      </c>
      <c r="AV240" s="14" t="s">
        <v>80</v>
      </c>
      <c r="AW240" s="14" t="s">
        <v>29</v>
      </c>
      <c r="AX240" s="14" t="s">
        <v>72</v>
      </c>
      <c r="AY240" s="165" t="s">
        <v>181</v>
      </c>
    </row>
    <row r="241" spans="2:65" s="12" customFormat="1">
      <c r="B241" s="146"/>
      <c r="D241" s="147" t="s">
        <v>191</v>
      </c>
      <c r="E241" s="148" t="s">
        <v>1</v>
      </c>
      <c r="F241" s="149" t="s">
        <v>1240</v>
      </c>
      <c r="H241" s="150">
        <v>39.47</v>
      </c>
      <c r="I241" s="151"/>
      <c r="L241" s="146"/>
      <c r="M241" s="152"/>
      <c r="T241" s="153"/>
      <c r="AT241" s="148" t="s">
        <v>191</v>
      </c>
      <c r="AU241" s="148" t="s">
        <v>82</v>
      </c>
      <c r="AV241" s="12" t="s">
        <v>82</v>
      </c>
      <c r="AW241" s="12" t="s">
        <v>29</v>
      </c>
      <c r="AX241" s="12" t="s">
        <v>72</v>
      </c>
      <c r="AY241" s="148" t="s">
        <v>181</v>
      </c>
    </row>
    <row r="242" spans="2:65" s="14" customFormat="1">
      <c r="B242" s="164"/>
      <c r="D242" s="147" t="s">
        <v>191</v>
      </c>
      <c r="E242" s="165" t="s">
        <v>1</v>
      </c>
      <c r="F242" s="166" t="s">
        <v>771</v>
      </c>
      <c r="H242" s="165" t="s">
        <v>1</v>
      </c>
      <c r="I242" s="167"/>
      <c r="L242" s="164"/>
      <c r="M242" s="168"/>
      <c r="T242" s="169"/>
      <c r="AT242" s="165" t="s">
        <v>191</v>
      </c>
      <c r="AU242" s="165" t="s">
        <v>82</v>
      </c>
      <c r="AV242" s="14" t="s">
        <v>80</v>
      </c>
      <c r="AW242" s="14" t="s">
        <v>29</v>
      </c>
      <c r="AX242" s="14" t="s">
        <v>72</v>
      </c>
      <c r="AY242" s="165" t="s">
        <v>181</v>
      </c>
    </row>
    <row r="243" spans="2:65" s="12" customFormat="1">
      <c r="B243" s="146"/>
      <c r="D243" s="147" t="s">
        <v>191</v>
      </c>
      <c r="E243" s="148" t="s">
        <v>1</v>
      </c>
      <c r="F243" s="149" t="s">
        <v>1241</v>
      </c>
      <c r="H243" s="150">
        <v>19.61</v>
      </c>
      <c r="I243" s="151"/>
      <c r="L243" s="146"/>
      <c r="M243" s="152"/>
      <c r="T243" s="153"/>
      <c r="AT243" s="148" t="s">
        <v>191</v>
      </c>
      <c r="AU243" s="148" t="s">
        <v>82</v>
      </c>
      <c r="AV243" s="12" t="s">
        <v>82</v>
      </c>
      <c r="AW243" s="12" t="s">
        <v>29</v>
      </c>
      <c r="AX243" s="12" t="s">
        <v>72</v>
      </c>
      <c r="AY243" s="148" t="s">
        <v>181</v>
      </c>
    </row>
    <row r="244" spans="2:65" s="14" customFormat="1">
      <c r="B244" s="164"/>
      <c r="D244" s="147" t="s">
        <v>191</v>
      </c>
      <c r="E244" s="165" t="s">
        <v>1</v>
      </c>
      <c r="F244" s="166" t="s">
        <v>726</v>
      </c>
      <c r="H244" s="165" t="s">
        <v>1</v>
      </c>
      <c r="I244" s="167"/>
      <c r="L244" s="164"/>
      <c r="M244" s="168"/>
      <c r="T244" s="169"/>
      <c r="AT244" s="165" t="s">
        <v>191</v>
      </c>
      <c r="AU244" s="165" t="s">
        <v>82</v>
      </c>
      <c r="AV244" s="14" t="s">
        <v>80</v>
      </c>
      <c r="AW244" s="14" t="s">
        <v>29</v>
      </c>
      <c r="AX244" s="14" t="s">
        <v>72</v>
      </c>
      <c r="AY244" s="165" t="s">
        <v>181</v>
      </c>
    </row>
    <row r="245" spans="2:65" s="12" customFormat="1">
      <c r="B245" s="146"/>
      <c r="D245" s="147" t="s">
        <v>191</v>
      </c>
      <c r="E245" s="148" t="s">
        <v>1</v>
      </c>
      <c r="F245" s="149" t="s">
        <v>1242</v>
      </c>
      <c r="H245" s="150">
        <v>4</v>
      </c>
      <c r="I245" s="151"/>
      <c r="L245" s="146"/>
      <c r="M245" s="152"/>
      <c r="T245" s="153"/>
      <c r="AT245" s="148" t="s">
        <v>191</v>
      </c>
      <c r="AU245" s="148" t="s">
        <v>82</v>
      </c>
      <c r="AV245" s="12" t="s">
        <v>82</v>
      </c>
      <c r="AW245" s="12" t="s">
        <v>29</v>
      </c>
      <c r="AX245" s="12" t="s">
        <v>72</v>
      </c>
      <c r="AY245" s="148" t="s">
        <v>181</v>
      </c>
    </row>
    <row r="246" spans="2:65" s="13" customFormat="1">
      <c r="B246" s="154"/>
      <c r="D246" s="147" t="s">
        <v>191</v>
      </c>
      <c r="E246" s="155" t="s">
        <v>1</v>
      </c>
      <c r="F246" s="156" t="s">
        <v>193</v>
      </c>
      <c r="H246" s="157">
        <v>63.08</v>
      </c>
      <c r="I246" s="158"/>
      <c r="L246" s="154"/>
      <c r="M246" s="159"/>
      <c r="T246" s="160"/>
      <c r="AT246" s="155" t="s">
        <v>191</v>
      </c>
      <c r="AU246" s="155" t="s">
        <v>82</v>
      </c>
      <c r="AV246" s="13" t="s">
        <v>189</v>
      </c>
      <c r="AW246" s="13" t="s">
        <v>29</v>
      </c>
      <c r="AX246" s="13" t="s">
        <v>80</v>
      </c>
      <c r="AY246" s="155" t="s">
        <v>181</v>
      </c>
    </row>
    <row r="247" spans="2:65" s="1" customFormat="1" ht="33" customHeight="1">
      <c r="B247" s="132"/>
      <c r="C247" s="133" t="s">
        <v>467</v>
      </c>
      <c r="D247" s="133" t="s">
        <v>184</v>
      </c>
      <c r="E247" s="134" t="s">
        <v>627</v>
      </c>
      <c r="F247" s="135" t="s">
        <v>628</v>
      </c>
      <c r="G247" s="136" t="s">
        <v>187</v>
      </c>
      <c r="H247" s="137">
        <v>63.08</v>
      </c>
      <c r="I247" s="138"/>
      <c r="J247" s="139">
        <f>ROUND(I247*H247,2)</f>
        <v>0</v>
      </c>
      <c r="K247" s="135" t="s">
        <v>188</v>
      </c>
      <c r="L247" s="32"/>
      <c r="M247" s="180" t="s">
        <v>1</v>
      </c>
      <c r="N247" s="181" t="s">
        <v>37</v>
      </c>
      <c r="O247" s="182"/>
      <c r="P247" s="183">
        <f>O247*H247</f>
        <v>0</v>
      </c>
      <c r="Q247" s="183">
        <v>2.5999999999999998E-4</v>
      </c>
      <c r="R247" s="183">
        <f>Q247*H247</f>
        <v>1.6400799999999997E-2</v>
      </c>
      <c r="S247" s="183">
        <v>0</v>
      </c>
      <c r="T247" s="184">
        <f>S247*H247</f>
        <v>0</v>
      </c>
      <c r="AR247" s="144" t="s">
        <v>127</v>
      </c>
      <c r="AT247" s="144" t="s">
        <v>184</v>
      </c>
      <c r="AU247" s="144" t="s">
        <v>82</v>
      </c>
      <c r="AY247" s="17" t="s">
        <v>181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80</v>
      </c>
      <c r="BK247" s="145">
        <f>ROUND(I247*H247,2)</f>
        <v>0</v>
      </c>
      <c r="BL247" s="17" t="s">
        <v>127</v>
      </c>
      <c r="BM247" s="144" t="s">
        <v>728</v>
      </c>
    </row>
    <row r="248" spans="2:65" s="1" customFormat="1" ht="6.95" customHeight="1">
      <c r="B248" s="44"/>
      <c r="C248" s="45"/>
      <c r="D248" s="45"/>
      <c r="E248" s="45"/>
      <c r="F248" s="45"/>
      <c r="G248" s="45"/>
      <c r="H248" s="45"/>
      <c r="I248" s="45"/>
      <c r="J248" s="45"/>
      <c r="K248" s="45"/>
      <c r="L248" s="32"/>
    </row>
  </sheetData>
  <autoFilter ref="C131:K247" xr:uid="{00000000-0009-0000-0000-00000C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4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118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1243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ROUND((SUM(BE132:BE247)),  2)</f>
        <v>0</v>
      </c>
      <c r="I33" s="92">
        <v>0.21</v>
      </c>
      <c r="J33" s="91">
        <f>ROUND(((SUM(BE132:BE247))*I33),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ROUND((SUM(BF132:BF247)),  2)</f>
        <v>0</v>
      </c>
      <c r="I34" s="92">
        <v>0.15</v>
      </c>
      <c r="J34" s="91">
        <f>ROUND(((SUM(BF132:BF247))*I34),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ROUND((SUM(BG132:BG247)),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ROUND((SUM(BH132:BH247)),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ROUND((SUM(BI132:BI247)),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12 - m.č. 408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J132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J150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J162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J171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J173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J174</f>
        <v>0</v>
      </c>
      <c r="L103" s="108"/>
    </row>
    <row r="104" spans="2:12" s="9" customFormat="1" ht="19.899999999999999" customHeight="1">
      <c r="B104" s="108"/>
      <c r="D104" s="109" t="s">
        <v>155</v>
      </c>
      <c r="E104" s="110"/>
      <c r="F104" s="110"/>
      <c r="G104" s="110"/>
      <c r="H104" s="110"/>
      <c r="I104" s="110"/>
      <c r="J104" s="111">
        <f>J183</f>
        <v>0</v>
      </c>
      <c r="L104" s="108"/>
    </row>
    <row r="105" spans="2:12" s="9" customFormat="1" ht="19.899999999999999" customHeight="1">
      <c r="B105" s="108"/>
      <c r="D105" s="109" t="s">
        <v>156</v>
      </c>
      <c r="E105" s="110"/>
      <c r="F105" s="110"/>
      <c r="G105" s="110"/>
      <c r="H105" s="110"/>
      <c r="I105" s="110"/>
      <c r="J105" s="111">
        <f>J185</f>
        <v>0</v>
      </c>
      <c r="L105" s="108"/>
    </row>
    <row r="106" spans="2:12" s="9" customFormat="1" ht="19.899999999999999" customHeight="1">
      <c r="B106" s="108"/>
      <c r="D106" s="109" t="s">
        <v>157</v>
      </c>
      <c r="E106" s="110"/>
      <c r="F106" s="110"/>
      <c r="G106" s="110"/>
      <c r="H106" s="110"/>
      <c r="I106" s="110"/>
      <c r="J106" s="111">
        <f>J188</f>
        <v>0</v>
      </c>
      <c r="L106" s="108"/>
    </row>
    <row r="107" spans="2:12" s="9" customFormat="1" ht="19.899999999999999" customHeight="1">
      <c r="B107" s="108"/>
      <c r="D107" s="109" t="s">
        <v>158</v>
      </c>
      <c r="E107" s="110"/>
      <c r="F107" s="110"/>
      <c r="G107" s="110"/>
      <c r="H107" s="110"/>
      <c r="I107" s="110"/>
      <c r="J107" s="111">
        <f>J199</f>
        <v>0</v>
      </c>
      <c r="L107" s="108"/>
    </row>
    <row r="108" spans="2:12" s="9" customFormat="1" ht="19.899999999999999" customHeight="1">
      <c r="B108" s="108"/>
      <c r="D108" s="109" t="s">
        <v>159</v>
      </c>
      <c r="E108" s="110"/>
      <c r="F108" s="110"/>
      <c r="G108" s="110"/>
      <c r="H108" s="110"/>
      <c r="I108" s="110"/>
      <c r="J108" s="111">
        <f>J206</f>
        <v>0</v>
      </c>
      <c r="L108" s="108"/>
    </row>
    <row r="109" spans="2:12" s="9" customFormat="1" ht="19.899999999999999" customHeight="1">
      <c r="B109" s="108"/>
      <c r="D109" s="109" t="s">
        <v>160</v>
      </c>
      <c r="E109" s="110"/>
      <c r="F109" s="110"/>
      <c r="G109" s="110"/>
      <c r="H109" s="110"/>
      <c r="I109" s="110"/>
      <c r="J109" s="111">
        <f>J211</f>
        <v>0</v>
      </c>
      <c r="L109" s="108"/>
    </row>
    <row r="110" spans="2:12" s="9" customFormat="1" ht="19.899999999999999" customHeight="1">
      <c r="B110" s="108"/>
      <c r="D110" s="109" t="s">
        <v>162</v>
      </c>
      <c r="E110" s="110"/>
      <c r="F110" s="110"/>
      <c r="G110" s="110"/>
      <c r="H110" s="110"/>
      <c r="I110" s="110"/>
      <c r="J110" s="111">
        <f>J215</f>
        <v>0</v>
      </c>
      <c r="L110" s="108"/>
    </row>
    <row r="111" spans="2:12" s="9" customFormat="1" ht="19.899999999999999" customHeight="1">
      <c r="B111" s="108"/>
      <c r="D111" s="109" t="s">
        <v>164</v>
      </c>
      <c r="E111" s="110"/>
      <c r="F111" s="110"/>
      <c r="G111" s="110"/>
      <c r="H111" s="110"/>
      <c r="I111" s="110"/>
      <c r="J111" s="111">
        <f>J228</f>
        <v>0</v>
      </c>
      <c r="L111" s="108"/>
    </row>
    <row r="112" spans="2:12" s="9" customFormat="1" ht="19.899999999999999" customHeight="1">
      <c r="B112" s="108"/>
      <c r="D112" s="109" t="s">
        <v>165</v>
      </c>
      <c r="E112" s="110"/>
      <c r="F112" s="110"/>
      <c r="G112" s="110"/>
      <c r="H112" s="110"/>
      <c r="I112" s="110"/>
      <c r="J112" s="111">
        <f>J236</f>
        <v>0</v>
      </c>
      <c r="L112" s="108"/>
    </row>
    <row r="113" spans="2:12" s="1" customFormat="1" ht="21.75" customHeight="1">
      <c r="B113" s="32"/>
      <c r="L113" s="32"/>
    </row>
    <row r="114" spans="2:12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>
      <c r="B119" s="32"/>
      <c r="C119" s="21" t="s">
        <v>166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16.5" customHeight="1">
      <c r="B122" s="32"/>
      <c r="E122" s="235" t="str">
        <f>E7</f>
        <v>Rekonstrukce ubytovacího zázemí pavilon A</v>
      </c>
      <c r="F122" s="236"/>
      <c r="G122" s="236"/>
      <c r="H122" s="236"/>
      <c r="L122" s="32"/>
    </row>
    <row r="123" spans="2:12" s="1" customFormat="1" ht="12" customHeight="1">
      <c r="B123" s="32"/>
      <c r="C123" s="27" t="s">
        <v>137</v>
      </c>
      <c r="L123" s="32"/>
    </row>
    <row r="124" spans="2:12" s="1" customFormat="1" ht="16.5" customHeight="1">
      <c r="B124" s="32"/>
      <c r="E124" s="198" t="str">
        <f>E9</f>
        <v>12 - m.č. 408</v>
      </c>
      <c r="F124" s="234"/>
      <c r="G124" s="234"/>
      <c r="H124" s="234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F12</f>
        <v xml:space="preserve"> </v>
      </c>
      <c r="I126" s="27" t="s">
        <v>22</v>
      </c>
      <c r="J126" s="52">
        <f>IF(J12="","",J12)</f>
        <v>0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23</v>
      </c>
      <c r="F128" s="25" t="str">
        <f>E15</f>
        <v xml:space="preserve"> </v>
      </c>
      <c r="I128" s="27" t="s">
        <v>28</v>
      </c>
      <c r="J128" s="30" t="str">
        <f>E21</f>
        <v xml:space="preserve"> </v>
      </c>
      <c r="L128" s="32"/>
    </row>
    <row r="129" spans="2:65" s="1" customFormat="1" ht="15.2" customHeight="1">
      <c r="B129" s="32"/>
      <c r="C129" s="27" t="s">
        <v>26</v>
      </c>
      <c r="F129" s="25" t="str">
        <f>IF(E18="","",E18)</f>
        <v>Vyplň údaj</v>
      </c>
      <c r="I129" s="27" t="s">
        <v>30</v>
      </c>
      <c r="J129" s="30" t="str">
        <f>E24</f>
        <v xml:space="preserve"> 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2"/>
      <c r="C131" s="113" t="s">
        <v>167</v>
      </c>
      <c r="D131" s="114" t="s">
        <v>57</v>
      </c>
      <c r="E131" s="114" t="s">
        <v>53</v>
      </c>
      <c r="F131" s="114" t="s">
        <v>54</v>
      </c>
      <c r="G131" s="114" t="s">
        <v>168</v>
      </c>
      <c r="H131" s="114" t="s">
        <v>169</v>
      </c>
      <c r="I131" s="114" t="s">
        <v>170</v>
      </c>
      <c r="J131" s="114" t="s">
        <v>141</v>
      </c>
      <c r="K131" s="115" t="s">
        <v>171</v>
      </c>
      <c r="L131" s="112"/>
      <c r="M131" s="59" t="s">
        <v>1</v>
      </c>
      <c r="N131" s="60" t="s">
        <v>36</v>
      </c>
      <c r="O131" s="60" t="s">
        <v>172</v>
      </c>
      <c r="P131" s="60" t="s">
        <v>173</v>
      </c>
      <c r="Q131" s="60" t="s">
        <v>174</v>
      </c>
      <c r="R131" s="60" t="s">
        <v>175</v>
      </c>
      <c r="S131" s="60" t="s">
        <v>176</v>
      </c>
      <c r="T131" s="61" t="s">
        <v>177</v>
      </c>
    </row>
    <row r="132" spans="2:65" s="1" customFormat="1" ht="22.9" customHeight="1">
      <c r="B132" s="32"/>
      <c r="C132" s="64" t="s">
        <v>178</v>
      </c>
      <c r="J132" s="116">
        <f>BK132</f>
        <v>0</v>
      </c>
      <c r="L132" s="32"/>
      <c r="M132" s="62"/>
      <c r="N132" s="53"/>
      <c r="O132" s="53"/>
      <c r="P132" s="117">
        <f>P133+P173</f>
        <v>0</v>
      </c>
      <c r="Q132" s="53"/>
      <c r="R132" s="117">
        <f>R133+R173</f>
        <v>1.47680397</v>
      </c>
      <c r="S132" s="53"/>
      <c r="T132" s="118">
        <f>T133+T173</f>
        <v>2.7089164000000001</v>
      </c>
      <c r="AT132" s="17" t="s">
        <v>71</v>
      </c>
      <c r="AU132" s="17" t="s">
        <v>143</v>
      </c>
      <c r="BK132" s="119">
        <f>BK133+BK173</f>
        <v>0</v>
      </c>
    </row>
    <row r="133" spans="2:65" s="11" customFormat="1" ht="25.9" customHeight="1">
      <c r="B133" s="120"/>
      <c r="D133" s="121" t="s">
        <v>71</v>
      </c>
      <c r="E133" s="122" t="s">
        <v>179</v>
      </c>
      <c r="F133" s="122" t="s">
        <v>180</v>
      </c>
      <c r="I133" s="123"/>
      <c r="J133" s="124">
        <f>BK133</f>
        <v>0</v>
      </c>
      <c r="L133" s="120"/>
      <c r="M133" s="125"/>
      <c r="P133" s="126">
        <f>P134+P150+P162+P171</f>
        <v>0</v>
      </c>
      <c r="R133" s="126">
        <f>R134+R150+R162+R171</f>
        <v>0.36450710000000003</v>
      </c>
      <c r="T133" s="127">
        <f>T134+T150+T162+T171</f>
        <v>2.5140199999999999</v>
      </c>
      <c r="AR133" s="121" t="s">
        <v>80</v>
      </c>
      <c r="AT133" s="128" t="s">
        <v>71</v>
      </c>
      <c r="AU133" s="128" t="s">
        <v>72</v>
      </c>
      <c r="AY133" s="121" t="s">
        <v>181</v>
      </c>
      <c r="BK133" s="129">
        <f>BK134+BK150+BK162+BK171</f>
        <v>0</v>
      </c>
    </row>
    <row r="134" spans="2:65" s="11" customFormat="1" ht="22.9" customHeight="1">
      <c r="B134" s="120"/>
      <c r="D134" s="121" t="s">
        <v>71</v>
      </c>
      <c r="E134" s="130" t="s">
        <v>182</v>
      </c>
      <c r="F134" s="130" t="s">
        <v>183</v>
      </c>
      <c r="I134" s="123"/>
      <c r="J134" s="131">
        <f>BK134</f>
        <v>0</v>
      </c>
      <c r="L134" s="120"/>
      <c r="M134" s="125"/>
      <c r="P134" s="126">
        <f>SUM(P135:P149)</f>
        <v>0</v>
      </c>
      <c r="R134" s="126">
        <f>SUM(R135:R149)</f>
        <v>0.36155080000000001</v>
      </c>
      <c r="T134" s="127">
        <f>SUM(T135:T149)</f>
        <v>0</v>
      </c>
      <c r="AR134" s="121" t="s">
        <v>80</v>
      </c>
      <c r="AT134" s="128" t="s">
        <v>71</v>
      </c>
      <c r="AU134" s="128" t="s">
        <v>80</v>
      </c>
      <c r="AY134" s="121" t="s">
        <v>181</v>
      </c>
      <c r="BK134" s="129">
        <f>SUM(BK135:BK149)</f>
        <v>0</v>
      </c>
    </row>
    <row r="135" spans="2:65" s="1" customFormat="1" ht="33" customHeight="1">
      <c r="B135" s="132"/>
      <c r="C135" s="133" t="s">
        <v>80</v>
      </c>
      <c r="D135" s="133" t="s">
        <v>184</v>
      </c>
      <c r="E135" s="134" t="s">
        <v>631</v>
      </c>
      <c r="F135" s="135" t="s">
        <v>632</v>
      </c>
      <c r="G135" s="136" t="s">
        <v>187</v>
      </c>
      <c r="H135" s="137">
        <v>20</v>
      </c>
      <c r="I135" s="138"/>
      <c r="J135" s="139">
        <f>ROUND(I135*H135,2)</f>
        <v>0</v>
      </c>
      <c r="K135" s="135" t="s">
        <v>188</v>
      </c>
      <c r="L135" s="32"/>
      <c r="M135" s="140" t="s">
        <v>1</v>
      </c>
      <c r="N135" s="141" t="s">
        <v>37</v>
      </c>
      <c r="P135" s="142">
        <f>O135*H135</f>
        <v>0</v>
      </c>
      <c r="Q135" s="142">
        <v>3.0000000000000001E-3</v>
      </c>
      <c r="R135" s="142">
        <f>Q135*H135</f>
        <v>0.06</v>
      </c>
      <c r="S135" s="142">
        <v>0</v>
      </c>
      <c r="T135" s="143">
        <f>S135*H135</f>
        <v>0</v>
      </c>
      <c r="AR135" s="144" t="s">
        <v>189</v>
      </c>
      <c r="AT135" s="144" t="s">
        <v>184</v>
      </c>
      <c r="AU135" s="144" t="s">
        <v>82</v>
      </c>
      <c r="AY135" s="17" t="s">
        <v>181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80</v>
      </c>
      <c r="BK135" s="145">
        <f>ROUND(I135*H135,2)</f>
        <v>0</v>
      </c>
      <c r="BL135" s="17" t="s">
        <v>189</v>
      </c>
      <c r="BM135" s="144" t="s">
        <v>1244</v>
      </c>
    </row>
    <row r="136" spans="2:65" s="1" customFormat="1" ht="24.2" customHeight="1">
      <c r="B136" s="132"/>
      <c r="C136" s="133" t="s">
        <v>82</v>
      </c>
      <c r="D136" s="133" t="s">
        <v>184</v>
      </c>
      <c r="E136" s="134" t="s">
        <v>185</v>
      </c>
      <c r="F136" s="135" t="s">
        <v>186</v>
      </c>
      <c r="G136" s="136" t="s">
        <v>187</v>
      </c>
      <c r="H136" s="137">
        <v>39.47</v>
      </c>
      <c r="I136" s="138"/>
      <c r="J136" s="139">
        <f>ROUND(I136*H136,2)</f>
        <v>0</v>
      </c>
      <c r="K136" s="135" t="s">
        <v>188</v>
      </c>
      <c r="L136" s="32"/>
      <c r="M136" s="140" t="s">
        <v>1</v>
      </c>
      <c r="N136" s="141" t="s">
        <v>37</v>
      </c>
      <c r="P136" s="142">
        <f>O136*H136</f>
        <v>0</v>
      </c>
      <c r="Q136" s="142">
        <v>2.5999999999999998E-4</v>
      </c>
      <c r="R136" s="142">
        <f>Q136*H136</f>
        <v>1.0262199999999999E-2</v>
      </c>
      <c r="S136" s="142">
        <v>0</v>
      </c>
      <c r="T136" s="143">
        <f>S136*H136</f>
        <v>0</v>
      </c>
      <c r="AR136" s="144" t="s">
        <v>189</v>
      </c>
      <c r="AT136" s="144" t="s">
        <v>184</v>
      </c>
      <c r="AU136" s="144" t="s">
        <v>82</v>
      </c>
      <c r="AY136" s="17" t="s">
        <v>181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80</v>
      </c>
      <c r="BK136" s="145">
        <f>ROUND(I136*H136,2)</f>
        <v>0</v>
      </c>
      <c r="BL136" s="17" t="s">
        <v>189</v>
      </c>
      <c r="BM136" s="144" t="s">
        <v>634</v>
      </c>
    </row>
    <row r="137" spans="2:65" s="12" customFormat="1">
      <c r="B137" s="146"/>
      <c r="D137" s="147" t="s">
        <v>191</v>
      </c>
      <c r="E137" s="148" t="s">
        <v>1</v>
      </c>
      <c r="F137" s="149" t="s">
        <v>1181</v>
      </c>
      <c r="H137" s="150">
        <v>15.18</v>
      </c>
      <c r="I137" s="151"/>
      <c r="L137" s="146"/>
      <c r="M137" s="152"/>
      <c r="T137" s="153"/>
      <c r="AT137" s="148" t="s">
        <v>191</v>
      </c>
      <c r="AU137" s="148" t="s">
        <v>82</v>
      </c>
      <c r="AV137" s="12" t="s">
        <v>82</v>
      </c>
      <c r="AW137" s="12" t="s">
        <v>29</v>
      </c>
      <c r="AX137" s="12" t="s">
        <v>72</v>
      </c>
      <c r="AY137" s="148" t="s">
        <v>181</v>
      </c>
    </row>
    <row r="138" spans="2:65" s="12" customFormat="1">
      <c r="B138" s="146"/>
      <c r="D138" s="147" t="s">
        <v>191</v>
      </c>
      <c r="E138" s="148" t="s">
        <v>1</v>
      </c>
      <c r="F138" s="149" t="s">
        <v>1182</v>
      </c>
      <c r="H138" s="150">
        <v>21.45</v>
      </c>
      <c r="I138" s="151"/>
      <c r="L138" s="146"/>
      <c r="M138" s="152"/>
      <c r="T138" s="153"/>
      <c r="AT138" s="148" t="s">
        <v>191</v>
      </c>
      <c r="AU138" s="148" t="s">
        <v>82</v>
      </c>
      <c r="AV138" s="12" t="s">
        <v>82</v>
      </c>
      <c r="AW138" s="12" t="s">
        <v>29</v>
      </c>
      <c r="AX138" s="12" t="s">
        <v>72</v>
      </c>
      <c r="AY138" s="148" t="s">
        <v>181</v>
      </c>
    </row>
    <row r="139" spans="2:65" s="12" customFormat="1">
      <c r="B139" s="146"/>
      <c r="D139" s="147" t="s">
        <v>191</v>
      </c>
      <c r="E139" s="148" t="s">
        <v>1</v>
      </c>
      <c r="F139" s="149" t="s">
        <v>637</v>
      </c>
      <c r="H139" s="150">
        <v>-1.6</v>
      </c>
      <c r="I139" s="151"/>
      <c r="L139" s="146"/>
      <c r="M139" s="152"/>
      <c r="T139" s="153"/>
      <c r="AT139" s="148" t="s">
        <v>191</v>
      </c>
      <c r="AU139" s="148" t="s">
        <v>82</v>
      </c>
      <c r="AV139" s="12" t="s">
        <v>82</v>
      </c>
      <c r="AW139" s="12" t="s">
        <v>29</v>
      </c>
      <c r="AX139" s="12" t="s">
        <v>72</v>
      </c>
      <c r="AY139" s="148" t="s">
        <v>181</v>
      </c>
    </row>
    <row r="140" spans="2:65" s="12" customFormat="1">
      <c r="B140" s="146"/>
      <c r="D140" s="147" t="s">
        <v>191</v>
      </c>
      <c r="E140" s="148" t="s">
        <v>1</v>
      </c>
      <c r="F140" s="149" t="s">
        <v>985</v>
      </c>
      <c r="H140" s="150">
        <v>4.4400000000000004</v>
      </c>
      <c r="I140" s="151"/>
      <c r="L140" s="146"/>
      <c r="M140" s="152"/>
      <c r="T140" s="153"/>
      <c r="AT140" s="148" t="s">
        <v>191</v>
      </c>
      <c r="AU140" s="148" t="s">
        <v>82</v>
      </c>
      <c r="AV140" s="12" t="s">
        <v>82</v>
      </c>
      <c r="AW140" s="12" t="s">
        <v>29</v>
      </c>
      <c r="AX140" s="12" t="s">
        <v>72</v>
      </c>
      <c r="AY140" s="148" t="s">
        <v>181</v>
      </c>
    </row>
    <row r="141" spans="2:65" s="13" customFormat="1">
      <c r="B141" s="154"/>
      <c r="D141" s="147" t="s">
        <v>191</v>
      </c>
      <c r="E141" s="155" t="s">
        <v>1</v>
      </c>
      <c r="F141" s="156" t="s">
        <v>193</v>
      </c>
      <c r="H141" s="157">
        <v>39.469999999999992</v>
      </c>
      <c r="I141" s="158"/>
      <c r="L141" s="154"/>
      <c r="M141" s="159"/>
      <c r="T141" s="160"/>
      <c r="AT141" s="155" t="s">
        <v>191</v>
      </c>
      <c r="AU141" s="155" t="s">
        <v>82</v>
      </c>
      <c r="AV141" s="13" t="s">
        <v>189</v>
      </c>
      <c r="AW141" s="13" t="s">
        <v>29</v>
      </c>
      <c r="AX141" s="13" t="s">
        <v>80</v>
      </c>
      <c r="AY141" s="155" t="s">
        <v>181</v>
      </c>
    </row>
    <row r="142" spans="2:65" s="1" customFormat="1" ht="24.2" customHeight="1">
      <c r="B142" s="132"/>
      <c r="C142" s="133" t="s">
        <v>197</v>
      </c>
      <c r="D142" s="133" t="s">
        <v>184</v>
      </c>
      <c r="E142" s="134" t="s">
        <v>194</v>
      </c>
      <c r="F142" s="135" t="s">
        <v>195</v>
      </c>
      <c r="G142" s="136" t="s">
        <v>187</v>
      </c>
      <c r="H142" s="137">
        <v>39.47</v>
      </c>
      <c r="I142" s="138"/>
      <c r="J142" s="139">
        <f>ROUND(I142*H142,2)</f>
        <v>0</v>
      </c>
      <c r="K142" s="135" t="s">
        <v>188</v>
      </c>
      <c r="L142" s="32"/>
      <c r="M142" s="140" t="s">
        <v>1</v>
      </c>
      <c r="N142" s="141" t="s">
        <v>37</v>
      </c>
      <c r="P142" s="142">
        <f>O142*H142</f>
        <v>0</v>
      </c>
      <c r="Q142" s="142">
        <v>4.3800000000000002E-3</v>
      </c>
      <c r="R142" s="142">
        <f>Q142*H142</f>
        <v>0.17287859999999999</v>
      </c>
      <c r="S142" s="142">
        <v>0</v>
      </c>
      <c r="T142" s="143">
        <f>S142*H142</f>
        <v>0</v>
      </c>
      <c r="AR142" s="144" t="s">
        <v>189</v>
      </c>
      <c r="AT142" s="144" t="s">
        <v>184</v>
      </c>
      <c r="AU142" s="144" t="s">
        <v>82</v>
      </c>
      <c r="AY142" s="17" t="s">
        <v>181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80</v>
      </c>
      <c r="BK142" s="145">
        <f>ROUND(I142*H142,2)</f>
        <v>0</v>
      </c>
      <c r="BL142" s="17" t="s">
        <v>189</v>
      </c>
      <c r="BM142" s="144" t="s">
        <v>639</v>
      </c>
    </row>
    <row r="143" spans="2:65" s="1" customFormat="1" ht="24.2" customHeight="1">
      <c r="B143" s="132"/>
      <c r="C143" s="133" t="s">
        <v>189</v>
      </c>
      <c r="D143" s="133" t="s">
        <v>184</v>
      </c>
      <c r="E143" s="134" t="s">
        <v>198</v>
      </c>
      <c r="F143" s="135" t="s">
        <v>199</v>
      </c>
      <c r="G143" s="136" t="s">
        <v>187</v>
      </c>
      <c r="H143" s="137">
        <v>39.47</v>
      </c>
      <c r="I143" s="138"/>
      <c r="J143" s="139">
        <f>ROUND(I143*H143,2)</f>
        <v>0</v>
      </c>
      <c r="K143" s="135" t="s">
        <v>188</v>
      </c>
      <c r="L143" s="32"/>
      <c r="M143" s="140" t="s">
        <v>1</v>
      </c>
      <c r="N143" s="141" t="s">
        <v>37</v>
      </c>
      <c r="P143" s="142">
        <f>O143*H143</f>
        <v>0</v>
      </c>
      <c r="Q143" s="142">
        <v>3.0000000000000001E-3</v>
      </c>
      <c r="R143" s="142">
        <f>Q143*H143</f>
        <v>0.11841</v>
      </c>
      <c r="S143" s="142">
        <v>0</v>
      </c>
      <c r="T143" s="143">
        <f>S143*H143</f>
        <v>0</v>
      </c>
      <c r="AR143" s="144" t="s">
        <v>189</v>
      </c>
      <c r="AT143" s="144" t="s">
        <v>184</v>
      </c>
      <c r="AU143" s="144" t="s">
        <v>82</v>
      </c>
      <c r="AY143" s="17" t="s">
        <v>181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80</v>
      </c>
      <c r="BK143" s="145">
        <f>ROUND(I143*H143,2)</f>
        <v>0</v>
      </c>
      <c r="BL143" s="17" t="s">
        <v>189</v>
      </c>
      <c r="BM143" s="144" t="s">
        <v>640</v>
      </c>
    </row>
    <row r="144" spans="2:65" s="1" customFormat="1" ht="16.5" customHeight="1">
      <c r="B144" s="132"/>
      <c r="C144" s="133" t="s">
        <v>206</v>
      </c>
      <c r="D144" s="133" t="s">
        <v>184</v>
      </c>
      <c r="E144" s="134" t="s">
        <v>201</v>
      </c>
      <c r="F144" s="135" t="s">
        <v>202</v>
      </c>
      <c r="G144" s="136" t="s">
        <v>187</v>
      </c>
      <c r="H144" s="137">
        <v>50</v>
      </c>
      <c r="I144" s="138"/>
      <c r="J144" s="139">
        <f>ROUND(I144*H144,2)</f>
        <v>0</v>
      </c>
      <c r="K144" s="135" t="s">
        <v>188</v>
      </c>
      <c r="L144" s="32"/>
      <c r="M144" s="140" t="s">
        <v>1</v>
      </c>
      <c r="N144" s="141" t="s">
        <v>37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189</v>
      </c>
      <c r="AT144" s="144" t="s">
        <v>184</v>
      </c>
      <c r="AU144" s="144" t="s">
        <v>82</v>
      </c>
      <c r="AY144" s="17" t="s">
        <v>181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80</v>
      </c>
      <c r="BK144" s="145">
        <f>ROUND(I144*H144,2)</f>
        <v>0</v>
      </c>
      <c r="BL144" s="17" t="s">
        <v>189</v>
      </c>
      <c r="BM144" s="144" t="s">
        <v>642</v>
      </c>
    </row>
    <row r="145" spans="2:65" s="1" customFormat="1" ht="19.5">
      <c r="B145" s="32"/>
      <c r="D145" s="147" t="s">
        <v>204</v>
      </c>
      <c r="F145" s="161" t="s">
        <v>205</v>
      </c>
      <c r="I145" s="162"/>
      <c r="L145" s="32"/>
      <c r="M145" s="163"/>
      <c r="T145" s="56"/>
      <c r="AT145" s="17" t="s">
        <v>204</v>
      </c>
      <c r="AU145" s="17" t="s">
        <v>82</v>
      </c>
    </row>
    <row r="146" spans="2:65" s="1" customFormat="1" ht="24.2" customHeight="1">
      <c r="B146" s="132"/>
      <c r="C146" s="133" t="s">
        <v>182</v>
      </c>
      <c r="D146" s="133" t="s">
        <v>184</v>
      </c>
      <c r="E146" s="134" t="s">
        <v>207</v>
      </c>
      <c r="F146" s="135" t="s">
        <v>208</v>
      </c>
      <c r="G146" s="136" t="s">
        <v>187</v>
      </c>
      <c r="H146" s="137">
        <v>50</v>
      </c>
      <c r="I146" s="138"/>
      <c r="J146" s="139">
        <f>ROUND(I146*H146,2)</f>
        <v>0</v>
      </c>
      <c r="K146" s="135" t="s">
        <v>188</v>
      </c>
      <c r="L146" s="32"/>
      <c r="M146" s="140" t="s">
        <v>1</v>
      </c>
      <c r="N146" s="141" t="s">
        <v>37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189</v>
      </c>
      <c r="AT146" s="144" t="s">
        <v>184</v>
      </c>
      <c r="AU146" s="144" t="s">
        <v>82</v>
      </c>
      <c r="AY146" s="17" t="s">
        <v>181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80</v>
      </c>
      <c r="BK146" s="145">
        <f>ROUND(I146*H146,2)</f>
        <v>0</v>
      </c>
      <c r="BL146" s="17" t="s">
        <v>189</v>
      </c>
      <c r="BM146" s="144" t="s">
        <v>643</v>
      </c>
    </row>
    <row r="147" spans="2:65" s="1" customFormat="1" ht="19.5">
      <c r="B147" s="32"/>
      <c r="D147" s="147" t="s">
        <v>204</v>
      </c>
      <c r="F147" s="161" t="s">
        <v>205</v>
      </c>
      <c r="I147" s="162"/>
      <c r="L147" s="32"/>
      <c r="M147" s="163"/>
      <c r="T147" s="56"/>
      <c r="AT147" s="17" t="s">
        <v>204</v>
      </c>
      <c r="AU147" s="17" t="s">
        <v>82</v>
      </c>
    </row>
    <row r="148" spans="2:65" s="1" customFormat="1" ht="24.2" customHeight="1">
      <c r="B148" s="132"/>
      <c r="C148" s="133" t="s">
        <v>215</v>
      </c>
      <c r="D148" s="133" t="s">
        <v>184</v>
      </c>
      <c r="E148" s="134" t="s">
        <v>210</v>
      </c>
      <c r="F148" s="135" t="s">
        <v>211</v>
      </c>
      <c r="G148" s="136" t="s">
        <v>187</v>
      </c>
      <c r="H148" s="137">
        <v>5</v>
      </c>
      <c r="I148" s="138"/>
      <c r="J148" s="139">
        <f>ROUND(I148*H148,2)</f>
        <v>0</v>
      </c>
      <c r="K148" s="135" t="s">
        <v>188</v>
      </c>
      <c r="L148" s="32"/>
      <c r="M148" s="140" t="s">
        <v>1</v>
      </c>
      <c r="N148" s="141" t="s">
        <v>37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189</v>
      </c>
      <c r="AT148" s="144" t="s">
        <v>184</v>
      </c>
      <c r="AU148" s="144" t="s">
        <v>82</v>
      </c>
      <c r="AY148" s="17" t="s">
        <v>181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80</v>
      </c>
      <c r="BK148" s="145">
        <f>ROUND(I148*H148,2)</f>
        <v>0</v>
      </c>
      <c r="BL148" s="17" t="s">
        <v>189</v>
      </c>
      <c r="BM148" s="144" t="s">
        <v>644</v>
      </c>
    </row>
    <row r="149" spans="2:65" s="1" customFormat="1" ht="19.5">
      <c r="B149" s="32"/>
      <c r="D149" s="147" t="s">
        <v>204</v>
      </c>
      <c r="F149" s="161" t="s">
        <v>205</v>
      </c>
      <c r="I149" s="162"/>
      <c r="L149" s="32"/>
      <c r="M149" s="163"/>
      <c r="T149" s="56"/>
      <c r="AT149" s="17" t="s">
        <v>204</v>
      </c>
      <c r="AU149" s="17" t="s">
        <v>82</v>
      </c>
    </row>
    <row r="150" spans="2:65" s="11" customFormat="1" ht="22.9" customHeight="1">
      <c r="B150" s="120"/>
      <c r="D150" s="121" t="s">
        <v>71</v>
      </c>
      <c r="E150" s="130" t="s">
        <v>213</v>
      </c>
      <c r="F150" s="130" t="s">
        <v>214</v>
      </c>
      <c r="I150" s="123"/>
      <c r="J150" s="131">
        <f>BK150</f>
        <v>0</v>
      </c>
      <c r="L150" s="120"/>
      <c r="M150" s="125"/>
      <c r="P150" s="126">
        <f>SUM(P151:P161)</f>
        <v>0</v>
      </c>
      <c r="R150" s="126">
        <f>SUM(R151:R161)</f>
        <v>2.9563000000000002E-3</v>
      </c>
      <c r="T150" s="127">
        <f>SUM(T151:T161)</f>
        <v>2.5140199999999999</v>
      </c>
      <c r="AR150" s="121" t="s">
        <v>80</v>
      </c>
      <c r="AT150" s="128" t="s">
        <v>71</v>
      </c>
      <c r="AU150" s="128" t="s">
        <v>80</v>
      </c>
      <c r="AY150" s="121" t="s">
        <v>181</v>
      </c>
      <c r="BK150" s="129">
        <f>SUM(BK151:BK161)</f>
        <v>0</v>
      </c>
    </row>
    <row r="151" spans="2:65" s="1" customFormat="1" ht="33" customHeight="1">
      <c r="B151" s="132"/>
      <c r="C151" s="133" t="s">
        <v>219</v>
      </c>
      <c r="D151" s="133" t="s">
        <v>184</v>
      </c>
      <c r="E151" s="134" t="s">
        <v>216</v>
      </c>
      <c r="F151" s="135" t="s">
        <v>217</v>
      </c>
      <c r="G151" s="136" t="s">
        <v>187</v>
      </c>
      <c r="H151" s="137">
        <v>17.39</v>
      </c>
      <c r="I151" s="138"/>
      <c r="J151" s="139">
        <f>ROUND(I151*H151,2)</f>
        <v>0</v>
      </c>
      <c r="K151" s="135" t="s">
        <v>188</v>
      </c>
      <c r="L151" s="32"/>
      <c r="M151" s="140" t="s">
        <v>1</v>
      </c>
      <c r="N151" s="141" t="s">
        <v>37</v>
      </c>
      <c r="P151" s="142">
        <f>O151*H151</f>
        <v>0</v>
      </c>
      <c r="Q151" s="142">
        <v>1.2999999999999999E-4</v>
      </c>
      <c r="R151" s="142">
        <f>Q151*H151</f>
        <v>2.2607E-3</v>
      </c>
      <c r="S151" s="142">
        <v>0</v>
      </c>
      <c r="T151" s="143">
        <f>S151*H151</f>
        <v>0</v>
      </c>
      <c r="AR151" s="144" t="s">
        <v>189</v>
      </c>
      <c r="AT151" s="144" t="s">
        <v>184</v>
      </c>
      <c r="AU151" s="144" t="s">
        <v>82</v>
      </c>
      <c r="AY151" s="17" t="s">
        <v>181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80</v>
      </c>
      <c r="BK151" s="145">
        <f>ROUND(I151*H151,2)</f>
        <v>0</v>
      </c>
      <c r="BL151" s="17" t="s">
        <v>189</v>
      </c>
      <c r="BM151" s="144" t="s">
        <v>645</v>
      </c>
    </row>
    <row r="152" spans="2:65" s="12" customFormat="1">
      <c r="B152" s="146"/>
      <c r="D152" s="147" t="s">
        <v>191</v>
      </c>
      <c r="E152" s="148" t="s">
        <v>1</v>
      </c>
      <c r="F152" s="149" t="s">
        <v>1183</v>
      </c>
      <c r="H152" s="150">
        <v>17.39</v>
      </c>
      <c r="I152" s="151"/>
      <c r="L152" s="146"/>
      <c r="M152" s="152"/>
      <c r="T152" s="153"/>
      <c r="AT152" s="148" t="s">
        <v>191</v>
      </c>
      <c r="AU152" s="148" t="s">
        <v>82</v>
      </c>
      <c r="AV152" s="12" t="s">
        <v>82</v>
      </c>
      <c r="AW152" s="12" t="s">
        <v>29</v>
      </c>
      <c r="AX152" s="12" t="s">
        <v>80</v>
      </c>
      <c r="AY152" s="148" t="s">
        <v>181</v>
      </c>
    </row>
    <row r="153" spans="2:65" s="1" customFormat="1" ht="24.2" customHeight="1">
      <c r="B153" s="132"/>
      <c r="C153" s="133" t="s">
        <v>213</v>
      </c>
      <c r="D153" s="133" t="s">
        <v>184</v>
      </c>
      <c r="E153" s="134" t="s">
        <v>220</v>
      </c>
      <c r="F153" s="135" t="s">
        <v>221</v>
      </c>
      <c r="G153" s="136" t="s">
        <v>187</v>
      </c>
      <c r="H153" s="137">
        <v>17.39</v>
      </c>
      <c r="I153" s="138"/>
      <c r="J153" s="139">
        <f>ROUND(I153*H153,2)</f>
        <v>0</v>
      </c>
      <c r="K153" s="135" t="s">
        <v>188</v>
      </c>
      <c r="L153" s="32"/>
      <c r="M153" s="140" t="s">
        <v>1</v>
      </c>
      <c r="N153" s="141" t="s">
        <v>37</v>
      </c>
      <c r="P153" s="142">
        <f>O153*H153</f>
        <v>0</v>
      </c>
      <c r="Q153" s="142">
        <v>4.0000000000000003E-5</v>
      </c>
      <c r="R153" s="142">
        <f>Q153*H153</f>
        <v>6.956000000000001E-4</v>
      </c>
      <c r="S153" s="142">
        <v>0</v>
      </c>
      <c r="T153" s="143">
        <f>S153*H153</f>
        <v>0</v>
      </c>
      <c r="AR153" s="144" t="s">
        <v>189</v>
      </c>
      <c r="AT153" s="144" t="s">
        <v>184</v>
      </c>
      <c r="AU153" s="144" t="s">
        <v>82</v>
      </c>
      <c r="AY153" s="17" t="s">
        <v>181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80</v>
      </c>
      <c r="BK153" s="145">
        <f>ROUND(I153*H153,2)</f>
        <v>0</v>
      </c>
      <c r="BL153" s="17" t="s">
        <v>189</v>
      </c>
      <c r="BM153" s="144" t="s">
        <v>646</v>
      </c>
    </row>
    <row r="154" spans="2:65" s="1" customFormat="1" ht="21.75" customHeight="1">
      <c r="B154" s="132"/>
      <c r="C154" s="133" t="s">
        <v>110</v>
      </c>
      <c r="D154" s="133" t="s">
        <v>184</v>
      </c>
      <c r="E154" s="134" t="s">
        <v>223</v>
      </c>
      <c r="F154" s="135" t="s">
        <v>224</v>
      </c>
      <c r="G154" s="136" t="s">
        <v>187</v>
      </c>
      <c r="H154" s="137">
        <v>1.6</v>
      </c>
      <c r="I154" s="138"/>
      <c r="J154" s="139">
        <f>ROUND(I154*H154,2)</f>
        <v>0</v>
      </c>
      <c r="K154" s="135" t="s">
        <v>648</v>
      </c>
      <c r="L154" s="32"/>
      <c r="M154" s="140" t="s">
        <v>1</v>
      </c>
      <c r="N154" s="141" t="s">
        <v>37</v>
      </c>
      <c r="P154" s="142">
        <f>O154*H154</f>
        <v>0</v>
      </c>
      <c r="Q154" s="142">
        <v>0</v>
      </c>
      <c r="R154" s="142">
        <f>Q154*H154</f>
        <v>0</v>
      </c>
      <c r="S154" s="142">
        <v>7.5999999999999998E-2</v>
      </c>
      <c r="T154" s="143">
        <f>S154*H154</f>
        <v>0.1216</v>
      </c>
      <c r="AR154" s="144" t="s">
        <v>189</v>
      </c>
      <c r="AT154" s="144" t="s">
        <v>184</v>
      </c>
      <c r="AU154" s="144" t="s">
        <v>82</v>
      </c>
      <c r="AY154" s="17" t="s">
        <v>181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80</v>
      </c>
      <c r="BK154" s="145">
        <f>ROUND(I154*H154,2)</f>
        <v>0</v>
      </c>
      <c r="BL154" s="17" t="s">
        <v>189</v>
      </c>
      <c r="BM154" s="144" t="s">
        <v>1245</v>
      </c>
    </row>
    <row r="155" spans="2:65" s="12" customFormat="1">
      <c r="B155" s="146"/>
      <c r="D155" s="147" t="s">
        <v>191</v>
      </c>
      <c r="E155" s="148" t="s">
        <v>1</v>
      </c>
      <c r="F155" s="149" t="s">
        <v>226</v>
      </c>
      <c r="H155" s="150">
        <v>1.6</v>
      </c>
      <c r="I155" s="151"/>
      <c r="L155" s="146"/>
      <c r="M155" s="152"/>
      <c r="T155" s="153"/>
      <c r="AT155" s="148" t="s">
        <v>191</v>
      </c>
      <c r="AU155" s="148" t="s">
        <v>82</v>
      </c>
      <c r="AV155" s="12" t="s">
        <v>82</v>
      </c>
      <c r="AW155" s="12" t="s">
        <v>29</v>
      </c>
      <c r="AX155" s="12" t="s">
        <v>80</v>
      </c>
      <c r="AY155" s="148" t="s">
        <v>181</v>
      </c>
    </row>
    <row r="156" spans="2:65" s="1" customFormat="1" ht="33" customHeight="1">
      <c r="B156" s="132"/>
      <c r="C156" s="133" t="s">
        <v>113</v>
      </c>
      <c r="D156" s="133" t="s">
        <v>184</v>
      </c>
      <c r="E156" s="134" t="s">
        <v>227</v>
      </c>
      <c r="F156" s="135" t="s">
        <v>228</v>
      </c>
      <c r="G156" s="136" t="s">
        <v>187</v>
      </c>
      <c r="H156" s="137">
        <v>19.61</v>
      </c>
      <c r="I156" s="138"/>
      <c r="J156" s="139">
        <f>ROUND(I156*H156,2)</f>
        <v>0</v>
      </c>
      <c r="K156" s="135" t="s">
        <v>188</v>
      </c>
      <c r="L156" s="32"/>
      <c r="M156" s="140" t="s">
        <v>1</v>
      </c>
      <c r="N156" s="141" t="s">
        <v>37</v>
      </c>
      <c r="P156" s="142">
        <f>O156*H156</f>
        <v>0</v>
      </c>
      <c r="Q156" s="142">
        <v>0</v>
      </c>
      <c r="R156" s="142">
        <f>Q156*H156</f>
        <v>0</v>
      </c>
      <c r="S156" s="142">
        <v>0.122</v>
      </c>
      <c r="T156" s="143">
        <f>S156*H156</f>
        <v>2.39242</v>
      </c>
      <c r="AR156" s="144" t="s">
        <v>189</v>
      </c>
      <c r="AT156" s="144" t="s">
        <v>184</v>
      </c>
      <c r="AU156" s="144" t="s">
        <v>82</v>
      </c>
      <c r="AY156" s="17" t="s">
        <v>181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80</v>
      </c>
      <c r="BK156" s="145">
        <f>ROUND(I156*H156,2)</f>
        <v>0</v>
      </c>
      <c r="BL156" s="17" t="s">
        <v>189</v>
      </c>
      <c r="BM156" s="144" t="s">
        <v>650</v>
      </c>
    </row>
    <row r="157" spans="2:65" s="14" customFormat="1">
      <c r="B157" s="164"/>
      <c r="D157" s="147" t="s">
        <v>191</v>
      </c>
      <c r="E157" s="165" t="s">
        <v>1</v>
      </c>
      <c r="F157" s="166" t="s">
        <v>230</v>
      </c>
      <c r="H157" s="165" t="s">
        <v>1</v>
      </c>
      <c r="I157" s="167"/>
      <c r="L157" s="164"/>
      <c r="M157" s="168"/>
      <c r="T157" s="169"/>
      <c r="AT157" s="165" t="s">
        <v>191</v>
      </c>
      <c r="AU157" s="165" t="s">
        <v>82</v>
      </c>
      <c r="AV157" s="14" t="s">
        <v>80</v>
      </c>
      <c r="AW157" s="14" t="s">
        <v>29</v>
      </c>
      <c r="AX157" s="14" t="s">
        <v>72</v>
      </c>
      <c r="AY157" s="165" t="s">
        <v>181</v>
      </c>
    </row>
    <row r="158" spans="2:65" s="12" customFormat="1">
      <c r="B158" s="146"/>
      <c r="D158" s="147" t="s">
        <v>191</v>
      </c>
      <c r="E158" s="148" t="s">
        <v>1</v>
      </c>
      <c r="F158" s="149" t="s">
        <v>1185</v>
      </c>
      <c r="H158" s="150">
        <v>5.18</v>
      </c>
      <c r="I158" s="151"/>
      <c r="L158" s="146"/>
      <c r="M158" s="152"/>
      <c r="T158" s="153"/>
      <c r="AT158" s="148" t="s">
        <v>191</v>
      </c>
      <c r="AU158" s="148" t="s">
        <v>82</v>
      </c>
      <c r="AV158" s="12" t="s">
        <v>82</v>
      </c>
      <c r="AW158" s="12" t="s">
        <v>29</v>
      </c>
      <c r="AX158" s="12" t="s">
        <v>72</v>
      </c>
      <c r="AY158" s="148" t="s">
        <v>181</v>
      </c>
    </row>
    <row r="159" spans="2:65" s="14" customFormat="1">
      <c r="B159" s="164"/>
      <c r="D159" s="147" t="s">
        <v>191</v>
      </c>
      <c r="E159" s="165" t="s">
        <v>1</v>
      </c>
      <c r="F159" s="166" t="s">
        <v>652</v>
      </c>
      <c r="H159" s="165" t="s">
        <v>1</v>
      </c>
      <c r="I159" s="167"/>
      <c r="L159" s="164"/>
      <c r="M159" s="168"/>
      <c r="T159" s="169"/>
      <c r="AT159" s="165" t="s">
        <v>191</v>
      </c>
      <c r="AU159" s="165" t="s">
        <v>82</v>
      </c>
      <c r="AV159" s="14" t="s">
        <v>80</v>
      </c>
      <c r="AW159" s="14" t="s">
        <v>29</v>
      </c>
      <c r="AX159" s="14" t="s">
        <v>72</v>
      </c>
      <c r="AY159" s="165" t="s">
        <v>181</v>
      </c>
    </row>
    <row r="160" spans="2:65" s="12" customFormat="1">
      <c r="B160" s="146"/>
      <c r="D160" s="147" t="s">
        <v>191</v>
      </c>
      <c r="E160" s="148" t="s">
        <v>1</v>
      </c>
      <c r="F160" s="149" t="s">
        <v>1186</v>
      </c>
      <c r="H160" s="150">
        <v>14.43</v>
      </c>
      <c r="I160" s="151"/>
      <c r="L160" s="146"/>
      <c r="M160" s="152"/>
      <c r="T160" s="153"/>
      <c r="AT160" s="148" t="s">
        <v>191</v>
      </c>
      <c r="AU160" s="148" t="s">
        <v>82</v>
      </c>
      <c r="AV160" s="12" t="s">
        <v>82</v>
      </c>
      <c r="AW160" s="12" t="s">
        <v>29</v>
      </c>
      <c r="AX160" s="12" t="s">
        <v>72</v>
      </c>
      <c r="AY160" s="148" t="s">
        <v>181</v>
      </c>
    </row>
    <row r="161" spans="2:65" s="13" customFormat="1">
      <c r="B161" s="154"/>
      <c r="D161" s="147" t="s">
        <v>191</v>
      </c>
      <c r="E161" s="155" t="s">
        <v>1</v>
      </c>
      <c r="F161" s="156" t="s">
        <v>193</v>
      </c>
      <c r="H161" s="157">
        <v>19.61</v>
      </c>
      <c r="I161" s="158"/>
      <c r="L161" s="154"/>
      <c r="M161" s="159"/>
      <c r="T161" s="160"/>
      <c r="AT161" s="155" t="s">
        <v>191</v>
      </c>
      <c r="AU161" s="155" t="s">
        <v>82</v>
      </c>
      <c r="AV161" s="13" t="s">
        <v>189</v>
      </c>
      <c r="AW161" s="13" t="s">
        <v>29</v>
      </c>
      <c r="AX161" s="13" t="s">
        <v>80</v>
      </c>
      <c r="AY161" s="155" t="s">
        <v>181</v>
      </c>
    </row>
    <row r="162" spans="2:65" s="11" customFormat="1" ht="22.9" customHeight="1">
      <c r="B162" s="120"/>
      <c r="D162" s="121" t="s">
        <v>71</v>
      </c>
      <c r="E162" s="130" t="s">
        <v>232</v>
      </c>
      <c r="F162" s="130" t="s">
        <v>233</v>
      </c>
      <c r="I162" s="123"/>
      <c r="J162" s="131">
        <f>BK162</f>
        <v>0</v>
      </c>
      <c r="L162" s="120"/>
      <c r="M162" s="125"/>
      <c r="P162" s="126">
        <f>SUM(P163:P170)</f>
        <v>0</v>
      </c>
      <c r="R162" s="126">
        <f>SUM(R163:R170)</f>
        <v>0</v>
      </c>
      <c r="T162" s="127">
        <f>SUM(T163:T170)</f>
        <v>0</v>
      </c>
      <c r="AR162" s="121" t="s">
        <v>80</v>
      </c>
      <c r="AT162" s="128" t="s">
        <v>71</v>
      </c>
      <c r="AU162" s="128" t="s">
        <v>80</v>
      </c>
      <c r="AY162" s="121" t="s">
        <v>181</v>
      </c>
      <c r="BK162" s="129">
        <f>SUM(BK163:BK170)</f>
        <v>0</v>
      </c>
    </row>
    <row r="163" spans="2:65" s="1" customFormat="1" ht="24.2" customHeight="1">
      <c r="B163" s="132"/>
      <c r="C163" s="133" t="s">
        <v>116</v>
      </c>
      <c r="D163" s="133" t="s">
        <v>184</v>
      </c>
      <c r="E163" s="134" t="s">
        <v>234</v>
      </c>
      <c r="F163" s="135" t="s">
        <v>235</v>
      </c>
      <c r="G163" s="136" t="s">
        <v>236</v>
      </c>
      <c r="H163" s="137">
        <v>2.7090000000000001</v>
      </c>
      <c r="I163" s="138"/>
      <c r="J163" s="139">
        <f>ROUND(I163*H163,2)</f>
        <v>0</v>
      </c>
      <c r="K163" s="135" t="s">
        <v>188</v>
      </c>
      <c r="L163" s="32"/>
      <c r="M163" s="140" t="s">
        <v>1</v>
      </c>
      <c r="N163" s="141" t="s">
        <v>37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189</v>
      </c>
      <c r="AT163" s="144" t="s">
        <v>184</v>
      </c>
      <c r="AU163" s="144" t="s">
        <v>82</v>
      </c>
      <c r="AY163" s="17" t="s">
        <v>181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80</v>
      </c>
      <c r="BK163" s="145">
        <f>ROUND(I163*H163,2)</f>
        <v>0</v>
      </c>
      <c r="BL163" s="17" t="s">
        <v>189</v>
      </c>
      <c r="BM163" s="144" t="s">
        <v>654</v>
      </c>
    </row>
    <row r="164" spans="2:65" s="1" customFormat="1" ht="21.75" customHeight="1">
      <c r="B164" s="132"/>
      <c r="C164" s="133" t="s">
        <v>119</v>
      </c>
      <c r="D164" s="133" t="s">
        <v>184</v>
      </c>
      <c r="E164" s="134" t="s">
        <v>238</v>
      </c>
      <c r="F164" s="135" t="s">
        <v>239</v>
      </c>
      <c r="G164" s="136" t="s">
        <v>240</v>
      </c>
      <c r="H164" s="137">
        <v>18</v>
      </c>
      <c r="I164" s="138"/>
      <c r="J164" s="139">
        <f>ROUND(I164*H164,2)</f>
        <v>0</v>
      </c>
      <c r="K164" s="135" t="s">
        <v>188</v>
      </c>
      <c r="L164" s="32"/>
      <c r="M164" s="140" t="s">
        <v>1</v>
      </c>
      <c r="N164" s="141" t="s">
        <v>37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189</v>
      </c>
      <c r="AT164" s="144" t="s">
        <v>184</v>
      </c>
      <c r="AU164" s="144" t="s">
        <v>82</v>
      </c>
      <c r="AY164" s="17" t="s">
        <v>181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80</v>
      </c>
      <c r="BK164" s="145">
        <f>ROUND(I164*H164,2)</f>
        <v>0</v>
      </c>
      <c r="BL164" s="17" t="s">
        <v>189</v>
      </c>
      <c r="BM164" s="144" t="s">
        <v>655</v>
      </c>
    </row>
    <row r="165" spans="2:65" s="1" customFormat="1" ht="24.2" customHeight="1">
      <c r="B165" s="132"/>
      <c r="C165" s="133" t="s">
        <v>122</v>
      </c>
      <c r="D165" s="133" t="s">
        <v>184</v>
      </c>
      <c r="E165" s="134" t="s">
        <v>242</v>
      </c>
      <c r="F165" s="135" t="s">
        <v>243</v>
      </c>
      <c r="G165" s="136" t="s">
        <v>240</v>
      </c>
      <c r="H165" s="137">
        <v>180</v>
      </c>
      <c r="I165" s="138"/>
      <c r="J165" s="139">
        <f>ROUND(I165*H165,2)</f>
        <v>0</v>
      </c>
      <c r="K165" s="135" t="s">
        <v>188</v>
      </c>
      <c r="L165" s="32"/>
      <c r="M165" s="140" t="s">
        <v>1</v>
      </c>
      <c r="N165" s="141" t="s">
        <v>37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189</v>
      </c>
      <c r="AT165" s="144" t="s">
        <v>184</v>
      </c>
      <c r="AU165" s="144" t="s">
        <v>82</v>
      </c>
      <c r="AY165" s="17" t="s">
        <v>181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80</v>
      </c>
      <c r="BK165" s="145">
        <f>ROUND(I165*H165,2)</f>
        <v>0</v>
      </c>
      <c r="BL165" s="17" t="s">
        <v>189</v>
      </c>
      <c r="BM165" s="144" t="s">
        <v>656</v>
      </c>
    </row>
    <row r="166" spans="2:65" s="12" customFormat="1">
      <c r="B166" s="146"/>
      <c r="D166" s="147" t="s">
        <v>191</v>
      </c>
      <c r="E166" s="148" t="s">
        <v>1</v>
      </c>
      <c r="F166" s="149" t="s">
        <v>245</v>
      </c>
      <c r="H166" s="150">
        <v>180</v>
      </c>
      <c r="I166" s="151"/>
      <c r="L166" s="146"/>
      <c r="M166" s="152"/>
      <c r="T166" s="153"/>
      <c r="AT166" s="148" t="s">
        <v>191</v>
      </c>
      <c r="AU166" s="148" t="s">
        <v>82</v>
      </c>
      <c r="AV166" s="12" t="s">
        <v>82</v>
      </c>
      <c r="AW166" s="12" t="s">
        <v>29</v>
      </c>
      <c r="AX166" s="12" t="s">
        <v>80</v>
      </c>
      <c r="AY166" s="148" t="s">
        <v>181</v>
      </c>
    </row>
    <row r="167" spans="2:65" s="1" customFormat="1" ht="24.2" customHeight="1">
      <c r="B167" s="132"/>
      <c r="C167" s="133" t="s">
        <v>8</v>
      </c>
      <c r="D167" s="133" t="s">
        <v>184</v>
      </c>
      <c r="E167" s="134" t="s">
        <v>246</v>
      </c>
      <c r="F167" s="135" t="s">
        <v>247</v>
      </c>
      <c r="G167" s="136" t="s">
        <v>236</v>
      </c>
      <c r="H167" s="137">
        <v>2.7090000000000001</v>
      </c>
      <c r="I167" s="138"/>
      <c r="J167" s="139">
        <f>ROUND(I167*H167,2)</f>
        <v>0</v>
      </c>
      <c r="K167" s="135" t="s">
        <v>188</v>
      </c>
      <c r="L167" s="32"/>
      <c r="M167" s="140" t="s">
        <v>1</v>
      </c>
      <c r="N167" s="141" t="s">
        <v>37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189</v>
      </c>
      <c r="AT167" s="144" t="s">
        <v>184</v>
      </c>
      <c r="AU167" s="144" t="s">
        <v>82</v>
      </c>
      <c r="AY167" s="17" t="s">
        <v>181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80</v>
      </c>
      <c r="BK167" s="145">
        <f>ROUND(I167*H167,2)</f>
        <v>0</v>
      </c>
      <c r="BL167" s="17" t="s">
        <v>189</v>
      </c>
      <c r="BM167" s="144" t="s">
        <v>657</v>
      </c>
    </row>
    <row r="168" spans="2:65" s="1" customFormat="1" ht="24.2" customHeight="1">
      <c r="B168" s="132"/>
      <c r="C168" s="133" t="s">
        <v>127</v>
      </c>
      <c r="D168" s="133" t="s">
        <v>184</v>
      </c>
      <c r="E168" s="134" t="s">
        <v>249</v>
      </c>
      <c r="F168" s="135" t="s">
        <v>250</v>
      </c>
      <c r="G168" s="136" t="s">
        <v>236</v>
      </c>
      <c r="H168" s="137">
        <v>51.470999999999997</v>
      </c>
      <c r="I168" s="138"/>
      <c r="J168" s="139">
        <f>ROUND(I168*H168,2)</f>
        <v>0</v>
      </c>
      <c r="K168" s="135" t="s">
        <v>188</v>
      </c>
      <c r="L168" s="32"/>
      <c r="M168" s="140" t="s">
        <v>1</v>
      </c>
      <c r="N168" s="141" t="s">
        <v>37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189</v>
      </c>
      <c r="AT168" s="144" t="s">
        <v>184</v>
      </c>
      <c r="AU168" s="144" t="s">
        <v>82</v>
      </c>
      <c r="AY168" s="17" t="s">
        <v>181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80</v>
      </c>
      <c r="BK168" s="145">
        <f>ROUND(I168*H168,2)</f>
        <v>0</v>
      </c>
      <c r="BL168" s="17" t="s">
        <v>189</v>
      </c>
      <c r="BM168" s="144" t="s">
        <v>658</v>
      </c>
    </row>
    <row r="169" spans="2:65" s="12" customFormat="1">
      <c r="B169" s="146"/>
      <c r="D169" s="147" t="s">
        <v>191</v>
      </c>
      <c r="F169" s="149" t="s">
        <v>1187</v>
      </c>
      <c r="H169" s="150">
        <v>51.470999999999997</v>
      </c>
      <c r="I169" s="151"/>
      <c r="L169" s="146"/>
      <c r="M169" s="152"/>
      <c r="T169" s="153"/>
      <c r="AT169" s="148" t="s">
        <v>191</v>
      </c>
      <c r="AU169" s="148" t="s">
        <v>82</v>
      </c>
      <c r="AV169" s="12" t="s">
        <v>82</v>
      </c>
      <c r="AW169" s="12" t="s">
        <v>3</v>
      </c>
      <c r="AX169" s="12" t="s">
        <v>80</v>
      </c>
      <c r="AY169" s="148" t="s">
        <v>181</v>
      </c>
    </row>
    <row r="170" spans="2:65" s="1" customFormat="1" ht="33" customHeight="1">
      <c r="B170" s="132"/>
      <c r="C170" s="133" t="s">
        <v>130</v>
      </c>
      <c r="D170" s="133" t="s">
        <v>184</v>
      </c>
      <c r="E170" s="134" t="s">
        <v>253</v>
      </c>
      <c r="F170" s="135" t="s">
        <v>254</v>
      </c>
      <c r="G170" s="136" t="s">
        <v>236</v>
      </c>
      <c r="H170" s="137">
        <v>2.7090000000000001</v>
      </c>
      <c r="I170" s="138"/>
      <c r="J170" s="139">
        <f>ROUND(I170*H170,2)</f>
        <v>0</v>
      </c>
      <c r="K170" s="135" t="s">
        <v>188</v>
      </c>
      <c r="L170" s="32"/>
      <c r="M170" s="140" t="s">
        <v>1</v>
      </c>
      <c r="N170" s="141" t="s">
        <v>37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189</v>
      </c>
      <c r="AT170" s="144" t="s">
        <v>184</v>
      </c>
      <c r="AU170" s="144" t="s">
        <v>82</v>
      </c>
      <c r="AY170" s="17" t="s">
        <v>181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80</v>
      </c>
      <c r="BK170" s="145">
        <f>ROUND(I170*H170,2)</f>
        <v>0</v>
      </c>
      <c r="BL170" s="17" t="s">
        <v>189</v>
      </c>
      <c r="BM170" s="144" t="s">
        <v>660</v>
      </c>
    </row>
    <row r="171" spans="2:65" s="11" customFormat="1" ht="22.9" customHeight="1">
      <c r="B171" s="120"/>
      <c r="D171" s="121" t="s">
        <v>71</v>
      </c>
      <c r="E171" s="130" t="s">
        <v>256</v>
      </c>
      <c r="F171" s="130" t="s">
        <v>257</v>
      </c>
      <c r="I171" s="123"/>
      <c r="J171" s="131">
        <f>BK171</f>
        <v>0</v>
      </c>
      <c r="L171" s="120"/>
      <c r="M171" s="125"/>
      <c r="P171" s="126">
        <f>P172</f>
        <v>0</v>
      </c>
      <c r="R171" s="126">
        <f>R172</f>
        <v>0</v>
      </c>
      <c r="T171" s="127">
        <f>T172</f>
        <v>0</v>
      </c>
      <c r="AR171" s="121" t="s">
        <v>80</v>
      </c>
      <c r="AT171" s="128" t="s">
        <v>71</v>
      </c>
      <c r="AU171" s="128" t="s">
        <v>80</v>
      </c>
      <c r="AY171" s="121" t="s">
        <v>181</v>
      </c>
      <c r="BK171" s="129">
        <f>BK172</f>
        <v>0</v>
      </c>
    </row>
    <row r="172" spans="2:65" s="1" customFormat="1" ht="21.75" customHeight="1">
      <c r="B172" s="132"/>
      <c r="C172" s="133" t="s">
        <v>265</v>
      </c>
      <c r="D172" s="133" t="s">
        <v>184</v>
      </c>
      <c r="E172" s="134" t="s">
        <v>258</v>
      </c>
      <c r="F172" s="135" t="s">
        <v>259</v>
      </c>
      <c r="G172" s="136" t="s">
        <v>236</v>
      </c>
      <c r="H172" s="137">
        <v>0.36499999999999999</v>
      </c>
      <c r="I172" s="138"/>
      <c r="J172" s="139">
        <f>ROUND(I172*H172,2)</f>
        <v>0</v>
      </c>
      <c r="K172" s="135" t="s">
        <v>188</v>
      </c>
      <c r="L172" s="32"/>
      <c r="M172" s="140" t="s">
        <v>1</v>
      </c>
      <c r="N172" s="141" t="s">
        <v>37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189</v>
      </c>
      <c r="AT172" s="144" t="s">
        <v>184</v>
      </c>
      <c r="AU172" s="144" t="s">
        <v>82</v>
      </c>
      <c r="AY172" s="17" t="s">
        <v>181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80</v>
      </c>
      <c r="BK172" s="145">
        <f>ROUND(I172*H172,2)</f>
        <v>0</v>
      </c>
      <c r="BL172" s="17" t="s">
        <v>189</v>
      </c>
      <c r="BM172" s="144" t="s">
        <v>661</v>
      </c>
    </row>
    <row r="173" spans="2:65" s="11" customFormat="1" ht="25.9" customHeight="1">
      <c r="B173" s="120"/>
      <c r="D173" s="121" t="s">
        <v>71</v>
      </c>
      <c r="E173" s="122" t="s">
        <v>261</v>
      </c>
      <c r="F173" s="122" t="s">
        <v>262</v>
      </c>
      <c r="I173" s="123"/>
      <c r="J173" s="124">
        <f>BK173</f>
        <v>0</v>
      </c>
      <c r="L173" s="120"/>
      <c r="M173" s="125"/>
      <c r="P173" s="126">
        <f>P174+P183+P185+P188+P199+P206+P211+P215+P228+P236</f>
        <v>0</v>
      </c>
      <c r="R173" s="126">
        <f>R174+R183+R185+R188+R199+R206+R211+R215+R228+R236</f>
        <v>1.11229687</v>
      </c>
      <c r="T173" s="127">
        <f>T174+T183+T185+T188+T199+T206+T211+T215+T228+T236</f>
        <v>0.1948964</v>
      </c>
      <c r="AR173" s="121" t="s">
        <v>82</v>
      </c>
      <c r="AT173" s="128" t="s">
        <v>71</v>
      </c>
      <c r="AU173" s="128" t="s">
        <v>72</v>
      </c>
      <c r="AY173" s="121" t="s">
        <v>181</v>
      </c>
      <c r="BK173" s="129">
        <f>BK174+BK183+BK185+BK188+BK199+BK206+BK211+BK215+BK228+BK236</f>
        <v>0</v>
      </c>
    </row>
    <row r="174" spans="2:65" s="11" customFormat="1" ht="22.9" customHeight="1">
      <c r="B174" s="120"/>
      <c r="D174" s="121" t="s">
        <v>71</v>
      </c>
      <c r="E174" s="130" t="s">
        <v>263</v>
      </c>
      <c r="F174" s="130" t="s">
        <v>264</v>
      </c>
      <c r="I174" s="123"/>
      <c r="J174" s="131">
        <f>BK174</f>
        <v>0</v>
      </c>
      <c r="L174" s="120"/>
      <c r="M174" s="125"/>
      <c r="P174" s="126">
        <f>SUM(P175:P182)</f>
        <v>0</v>
      </c>
      <c r="R174" s="126">
        <f>SUM(R175:R182)</f>
        <v>0.1908</v>
      </c>
      <c r="T174" s="127">
        <f>SUM(T175:T182)</f>
        <v>0</v>
      </c>
      <c r="AR174" s="121" t="s">
        <v>82</v>
      </c>
      <c r="AT174" s="128" t="s">
        <v>71</v>
      </c>
      <c r="AU174" s="128" t="s">
        <v>80</v>
      </c>
      <c r="AY174" s="121" t="s">
        <v>181</v>
      </c>
      <c r="BK174" s="129">
        <f>SUM(BK175:BK182)</f>
        <v>0</v>
      </c>
    </row>
    <row r="175" spans="2:65" s="1" customFormat="1" ht="24.2" customHeight="1">
      <c r="B175" s="132"/>
      <c r="C175" s="133" t="s">
        <v>271</v>
      </c>
      <c r="D175" s="133" t="s">
        <v>184</v>
      </c>
      <c r="E175" s="134" t="s">
        <v>266</v>
      </c>
      <c r="F175" s="135" t="s">
        <v>267</v>
      </c>
      <c r="G175" s="136" t="s">
        <v>187</v>
      </c>
      <c r="H175" s="137">
        <v>20</v>
      </c>
      <c r="I175" s="138"/>
      <c r="J175" s="139">
        <f>ROUND(I175*H175,2)</f>
        <v>0</v>
      </c>
      <c r="K175" s="135" t="s">
        <v>188</v>
      </c>
      <c r="L175" s="32"/>
      <c r="M175" s="140" t="s">
        <v>1</v>
      </c>
      <c r="N175" s="141" t="s">
        <v>37</v>
      </c>
      <c r="P175" s="142">
        <f>O175*H175</f>
        <v>0</v>
      </c>
      <c r="Q175" s="142">
        <v>2.9999999999999997E-4</v>
      </c>
      <c r="R175" s="142">
        <f>Q175*H175</f>
        <v>5.9999999999999993E-3</v>
      </c>
      <c r="S175" s="142">
        <v>0</v>
      </c>
      <c r="T175" s="143">
        <f>S175*H175</f>
        <v>0</v>
      </c>
      <c r="AR175" s="144" t="s">
        <v>127</v>
      </c>
      <c r="AT175" s="144" t="s">
        <v>184</v>
      </c>
      <c r="AU175" s="144" t="s">
        <v>82</v>
      </c>
      <c r="AY175" s="17" t="s">
        <v>181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80</v>
      </c>
      <c r="BK175" s="145">
        <f>ROUND(I175*H175,2)</f>
        <v>0</v>
      </c>
      <c r="BL175" s="17" t="s">
        <v>127</v>
      </c>
      <c r="BM175" s="144" t="s">
        <v>1246</v>
      </c>
    </row>
    <row r="176" spans="2:65" s="1" customFormat="1" ht="24.2" customHeight="1">
      <c r="B176" s="132"/>
      <c r="C176" s="170" t="s">
        <v>278</v>
      </c>
      <c r="D176" s="170" t="s">
        <v>272</v>
      </c>
      <c r="E176" s="171" t="s">
        <v>273</v>
      </c>
      <c r="F176" s="172" t="s">
        <v>274</v>
      </c>
      <c r="G176" s="173" t="s">
        <v>187</v>
      </c>
      <c r="H176" s="174">
        <v>22</v>
      </c>
      <c r="I176" s="175"/>
      <c r="J176" s="176">
        <f>ROUND(I176*H176,2)</f>
        <v>0</v>
      </c>
      <c r="K176" s="172" t="s">
        <v>188</v>
      </c>
      <c r="L176" s="177"/>
      <c r="M176" s="178" t="s">
        <v>1</v>
      </c>
      <c r="N176" s="179" t="s">
        <v>37</v>
      </c>
      <c r="P176" s="142">
        <f>O176*H176</f>
        <v>0</v>
      </c>
      <c r="Q176" s="142">
        <v>4.1999999999999997E-3</v>
      </c>
      <c r="R176" s="142">
        <f>Q176*H176</f>
        <v>9.2399999999999996E-2</v>
      </c>
      <c r="S176" s="142">
        <v>0</v>
      </c>
      <c r="T176" s="143">
        <f>S176*H176</f>
        <v>0</v>
      </c>
      <c r="AR176" s="144" t="s">
        <v>275</v>
      </c>
      <c r="AT176" s="144" t="s">
        <v>272</v>
      </c>
      <c r="AU176" s="144" t="s">
        <v>82</v>
      </c>
      <c r="AY176" s="17" t="s">
        <v>181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80</v>
      </c>
      <c r="BK176" s="145">
        <f>ROUND(I176*H176,2)</f>
        <v>0</v>
      </c>
      <c r="BL176" s="17" t="s">
        <v>127</v>
      </c>
      <c r="BM176" s="144" t="s">
        <v>1247</v>
      </c>
    </row>
    <row r="177" spans="2:65" s="12" customFormat="1">
      <c r="B177" s="146"/>
      <c r="D177" s="147" t="s">
        <v>191</v>
      </c>
      <c r="F177" s="149" t="s">
        <v>1190</v>
      </c>
      <c r="H177" s="150">
        <v>22</v>
      </c>
      <c r="I177" s="151"/>
      <c r="L177" s="146"/>
      <c r="M177" s="152"/>
      <c r="T177" s="153"/>
      <c r="AT177" s="148" t="s">
        <v>191</v>
      </c>
      <c r="AU177" s="148" t="s">
        <v>82</v>
      </c>
      <c r="AV177" s="12" t="s">
        <v>82</v>
      </c>
      <c r="AW177" s="12" t="s">
        <v>3</v>
      </c>
      <c r="AX177" s="12" t="s">
        <v>80</v>
      </c>
      <c r="AY177" s="148" t="s">
        <v>181</v>
      </c>
    </row>
    <row r="178" spans="2:65" s="1" customFormat="1" ht="24.2" customHeight="1">
      <c r="B178" s="132"/>
      <c r="C178" s="133" t="s">
        <v>7</v>
      </c>
      <c r="D178" s="133" t="s">
        <v>184</v>
      </c>
      <c r="E178" s="134" t="s">
        <v>279</v>
      </c>
      <c r="F178" s="135" t="s">
        <v>280</v>
      </c>
      <c r="G178" s="136" t="s">
        <v>187</v>
      </c>
      <c r="H178" s="137">
        <v>20</v>
      </c>
      <c r="I178" s="138"/>
      <c r="J178" s="139">
        <f>ROUND(I178*H178,2)</f>
        <v>0</v>
      </c>
      <c r="K178" s="135" t="s">
        <v>188</v>
      </c>
      <c r="L178" s="32"/>
      <c r="M178" s="140" t="s">
        <v>1</v>
      </c>
      <c r="N178" s="141" t="s">
        <v>37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127</v>
      </c>
      <c r="AT178" s="144" t="s">
        <v>184</v>
      </c>
      <c r="AU178" s="144" t="s">
        <v>82</v>
      </c>
      <c r="AY178" s="17" t="s">
        <v>181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127</v>
      </c>
      <c r="BM178" s="144" t="s">
        <v>1248</v>
      </c>
    </row>
    <row r="179" spans="2:65" s="1" customFormat="1" ht="24.2" customHeight="1">
      <c r="B179" s="132"/>
      <c r="C179" s="170" t="s">
        <v>284</v>
      </c>
      <c r="D179" s="170" t="s">
        <v>272</v>
      </c>
      <c r="E179" s="171" t="s">
        <v>273</v>
      </c>
      <c r="F179" s="172" t="s">
        <v>274</v>
      </c>
      <c r="G179" s="173" t="s">
        <v>187</v>
      </c>
      <c r="H179" s="174">
        <v>22</v>
      </c>
      <c r="I179" s="175"/>
      <c r="J179" s="176">
        <f>ROUND(I179*H179,2)</f>
        <v>0</v>
      </c>
      <c r="K179" s="172" t="s">
        <v>188</v>
      </c>
      <c r="L179" s="177"/>
      <c r="M179" s="178" t="s">
        <v>1</v>
      </c>
      <c r="N179" s="179" t="s">
        <v>37</v>
      </c>
      <c r="P179" s="142">
        <f>O179*H179</f>
        <v>0</v>
      </c>
      <c r="Q179" s="142">
        <v>4.1999999999999997E-3</v>
      </c>
      <c r="R179" s="142">
        <f>Q179*H179</f>
        <v>9.2399999999999996E-2</v>
      </c>
      <c r="S179" s="142">
        <v>0</v>
      </c>
      <c r="T179" s="143">
        <f>S179*H179</f>
        <v>0</v>
      </c>
      <c r="AR179" s="144" t="s">
        <v>275</v>
      </c>
      <c r="AT179" s="144" t="s">
        <v>272</v>
      </c>
      <c r="AU179" s="144" t="s">
        <v>82</v>
      </c>
      <c r="AY179" s="17" t="s">
        <v>181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80</v>
      </c>
      <c r="BK179" s="145">
        <f>ROUND(I179*H179,2)</f>
        <v>0</v>
      </c>
      <c r="BL179" s="17" t="s">
        <v>127</v>
      </c>
      <c r="BM179" s="144" t="s">
        <v>1249</v>
      </c>
    </row>
    <row r="180" spans="2:65" s="12" customFormat="1">
      <c r="B180" s="146"/>
      <c r="D180" s="147" t="s">
        <v>191</v>
      </c>
      <c r="F180" s="149" t="s">
        <v>1190</v>
      </c>
      <c r="H180" s="150">
        <v>22</v>
      </c>
      <c r="I180" s="151"/>
      <c r="L180" s="146"/>
      <c r="M180" s="152"/>
      <c r="T180" s="153"/>
      <c r="AT180" s="148" t="s">
        <v>191</v>
      </c>
      <c r="AU180" s="148" t="s">
        <v>82</v>
      </c>
      <c r="AV180" s="12" t="s">
        <v>82</v>
      </c>
      <c r="AW180" s="12" t="s">
        <v>3</v>
      </c>
      <c r="AX180" s="12" t="s">
        <v>80</v>
      </c>
      <c r="AY180" s="148" t="s">
        <v>181</v>
      </c>
    </row>
    <row r="181" spans="2:65" s="1" customFormat="1" ht="24.2" customHeight="1">
      <c r="B181" s="132"/>
      <c r="C181" s="133" t="s">
        <v>288</v>
      </c>
      <c r="D181" s="133" t="s">
        <v>184</v>
      </c>
      <c r="E181" s="134" t="s">
        <v>285</v>
      </c>
      <c r="F181" s="135" t="s">
        <v>286</v>
      </c>
      <c r="G181" s="136" t="s">
        <v>236</v>
      </c>
      <c r="H181" s="137">
        <v>0.191</v>
      </c>
      <c r="I181" s="138"/>
      <c r="J181" s="139">
        <f>ROUND(I181*H181,2)</f>
        <v>0</v>
      </c>
      <c r="K181" s="135" t="s">
        <v>188</v>
      </c>
      <c r="L181" s="32"/>
      <c r="M181" s="140" t="s">
        <v>1</v>
      </c>
      <c r="N181" s="141" t="s">
        <v>37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127</v>
      </c>
      <c r="AT181" s="144" t="s">
        <v>184</v>
      </c>
      <c r="AU181" s="144" t="s">
        <v>82</v>
      </c>
      <c r="AY181" s="17" t="s">
        <v>181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80</v>
      </c>
      <c r="BK181" s="145">
        <f>ROUND(I181*H181,2)</f>
        <v>0</v>
      </c>
      <c r="BL181" s="17" t="s">
        <v>127</v>
      </c>
      <c r="BM181" s="144" t="s">
        <v>1250</v>
      </c>
    </row>
    <row r="182" spans="2:65" s="1" customFormat="1" ht="24.2" customHeight="1">
      <c r="B182" s="132"/>
      <c r="C182" s="133" t="s">
        <v>294</v>
      </c>
      <c r="D182" s="133" t="s">
        <v>184</v>
      </c>
      <c r="E182" s="134" t="s">
        <v>289</v>
      </c>
      <c r="F182" s="135" t="s">
        <v>290</v>
      </c>
      <c r="G182" s="136" t="s">
        <v>236</v>
      </c>
      <c r="H182" s="137">
        <v>0.191</v>
      </c>
      <c r="I182" s="138"/>
      <c r="J182" s="139">
        <f>ROUND(I182*H182,2)</f>
        <v>0</v>
      </c>
      <c r="K182" s="135" t="s">
        <v>188</v>
      </c>
      <c r="L182" s="32"/>
      <c r="M182" s="140" t="s">
        <v>1</v>
      </c>
      <c r="N182" s="141" t="s">
        <v>37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127</v>
      </c>
      <c r="AT182" s="144" t="s">
        <v>184</v>
      </c>
      <c r="AU182" s="144" t="s">
        <v>82</v>
      </c>
      <c r="AY182" s="17" t="s">
        <v>181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80</v>
      </c>
      <c r="BK182" s="145">
        <f>ROUND(I182*H182,2)</f>
        <v>0</v>
      </c>
      <c r="BL182" s="17" t="s">
        <v>127</v>
      </c>
      <c r="BM182" s="144" t="s">
        <v>1251</v>
      </c>
    </row>
    <row r="183" spans="2:65" s="11" customFormat="1" ht="22.9" customHeight="1">
      <c r="B183" s="120"/>
      <c r="D183" s="121" t="s">
        <v>71</v>
      </c>
      <c r="E183" s="130" t="s">
        <v>322</v>
      </c>
      <c r="F183" s="130" t="s">
        <v>323</v>
      </c>
      <c r="I183" s="123"/>
      <c r="J183" s="131">
        <f>BK183</f>
        <v>0</v>
      </c>
      <c r="L183" s="120"/>
      <c r="M183" s="125"/>
      <c r="P183" s="126">
        <f>P184</f>
        <v>0</v>
      </c>
      <c r="R183" s="126">
        <f>R184</f>
        <v>1.8169999999999999E-2</v>
      </c>
      <c r="T183" s="127">
        <f>T184</f>
        <v>0</v>
      </c>
      <c r="AR183" s="121" t="s">
        <v>82</v>
      </c>
      <c r="AT183" s="128" t="s">
        <v>71</v>
      </c>
      <c r="AU183" s="128" t="s">
        <v>80</v>
      </c>
      <c r="AY183" s="121" t="s">
        <v>181</v>
      </c>
      <c r="BK183" s="129">
        <f>BK184</f>
        <v>0</v>
      </c>
    </row>
    <row r="184" spans="2:65" s="1" customFormat="1" ht="37.9" customHeight="1">
      <c r="B184" s="132"/>
      <c r="C184" s="133" t="s">
        <v>302</v>
      </c>
      <c r="D184" s="133" t="s">
        <v>184</v>
      </c>
      <c r="E184" s="134" t="s">
        <v>325</v>
      </c>
      <c r="F184" s="135" t="s">
        <v>326</v>
      </c>
      <c r="G184" s="136" t="s">
        <v>297</v>
      </c>
      <c r="H184" s="137">
        <v>1</v>
      </c>
      <c r="I184" s="138"/>
      <c r="J184" s="139">
        <f>ROUND(I184*H184,2)</f>
        <v>0</v>
      </c>
      <c r="K184" s="135" t="s">
        <v>1</v>
      </c>
      <c r="L184" s="32"/>
      <c r="M184" s="140" t="s">
        <v>1</v>
      </c>
      <c r="N184" s="141" t="s">
        <v>37</v>
      </c>
      <c r="P184" s="142">
        <f>O184*H184</f>
        <v>0</v>
      </c>
      <c r="Q184" s="142">
        <v>1.8169999999999999E-2</v>
      </c>
      <c r="R184" s="142">
        <f>Q184*H184</f>
        <v>1.8169999999999999E-2</v>
      </c>
      <c r="S184" s="142">
        <v>0</v>
      </c>
      <c r="T184" s="143">
        <f>S184*H184</f>
        <v>0</v>
      </c>
      <c r="AR184" s="144" t="s">
        <v>127</v>
      </c>
      <c r="AT184" s="144" t="s">
        <v>184</v>
      </c>
      <c r="AU184" s="144" t="s">
        <v>82</v>
      </c>
      <c r="AY184" s="17" t="s">
        <v>181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80</v>
      </c>
      <c r="BK184" s="145">
        <f>ROUND(I184*H184,2)</f>
        <v>0</v>
      </c>
      <c r="BL184" s="17" t="s">
        <v>127</v>
      </c>
      <c r="BM184" s="144" t="s">
        <v>671</v>
      </c>
    </row>
    <row r="185" spans="2:65" s="11" customFormat="1" ht="22.9" customHeight="1">
      <c r="B185" s="120"/>
      <c r="D185" s="121" t="s">
        <v>71</v>
      </c>
      <c r="E185" s="130" t="s">
        <v>328</v>
      </c>
      <c r="F185" s="130" t="s">
        <v>329</v>
      </c>
      <c r="I185" s="123"/>
      <c r="J185" s="131">
        <f>BK185</f>
        <v>0</v>
      </c>
      <c r="L185" s="120"/>
      <c r="M185" s="125"/>
      <c r="P185" s="126">
        <f>SUM(P186:P187)</f>
        <v>0</v>
      </c>
      <c r="R185" s="126">
        <f>SUM(R186:R187)</f>
        <v>0.10680000000000001</v>
      </c>
      <c r="T185" s="127">
        <f>SUM(T186:T187)</f>
        <v>0</v>
      </c>
      <c r="AR185" s="121" t="s">
        <v>82</v>
      </c>
      <c r="AT185" s="128" t="s">
        <v>71</v>
      </c>
      <c r="AU185" s="128" t="s">
        <v>80</v>
      </c>
      <c r="AY185" s="121" t="s">
        <v>181</v>
      </c>
      <c r="BK185" s="129">
        <f>SUM(BK186:BK187)</f>
        <v>0</v>
      </c>
    </row>
    <row r="186" spans="2:65" s="1" customFormat="1" ht="24.2" customHeight="1">
      <c r="B186" s="132"/>
      <c r="C186" s="133" t="s">
        <v>308</v>
      </c>
      <c r="D186" s="133" t="s">
        <v>184</v>
      </c>
      <c r="E186" s="134" t="s">
        <v>331</v>
      </c>
      <c r="F186" s="135" t="s">
        <v>332</v>
      </c>
      <c r="G186" s="136" t="s">
        <v>187</v>
      </c>
      <c r="H186" s="137">
        <v>20</v>
      </c>
      <c r="I186" s="138"/>
      <c r="J186" s="139">
        <f>ROUND(I186*H186,2)</f>
        <v>0</v>
      </c>
      <c r="K186" s="135" t="s">
        <v>1</v>
      </c>
      <c r="L186" s="32"/>
      <c r="M186" s="140" t="s">
        <v>1</v>
      </c>
      <c r="N186" s="141" t="s">
        <v>37</v>
      </c>
      <c r="P186" s="142">
        <f>O186*H186</f>
        <v>0</v>
      </c>
      <c r="Q186" s="142">
        <v>2.6700000000000001E-3</v>
      </c>
      <c r="R186" s="142">
        <f>Q186*H186</f>
        <v>5.3400000000000003E-2</v>
      </c>
      <c r="S186" s="142">
        <v>0</v>
      </c>
      <c r="T186" s="143">
        <f>S186*H186</f>
        <v>0</v>
      </c>
      <c r="AR186" s="144" t="s">
        <v>127</v>
      </c>
      <c r="AT186" s="144" t="s">
        <v>184</v>
      </c>
      <c r="AU186" s="144" t="s">
        <v>82</v>
      </c>
      <c r="AY186" s="17" t="s">
        <v>181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80</v>
      </c>
      <c r="BK186" s="145">
        <f>ROUND(I186*H186,2)</f>
        <v>0</v>
      </c>
      <c r="BL186" s="17" t="s">
        <v>127</v>
      </c>
      <c r="BM186" s="144" t="s">
        <v>1252</v>
      </c>
    </row>
    <row r="187" spans="2:65" s="1" customFormat="1" ht="24.2" customHeight="1">
      <c r="B187" s="132"/>
      <c r="C187" s="133" t="s">
        <v>314</v>
      </c>
      <c r="D187" s="133" t="s">
        <v>184</v>
      </c>
      <c r="E187" s="134" t="s">
        <v>335</v>
      </c>
      <c r="F187" s="135" t="s">
        <v>336</v>
      </c>
      <c r="G187" s="136" t="s">
        <v>187</v>
      </c>
      <c r="H187" s="137">
        <v>20</v>
      </c>
      <c r="I187" s="138"/>
      <c r="J187" s="139">
        <f>ROUND(I187*H187,2)</f>
        <v>0</v>
      </c>
      <c r="K187" s="135" t="s">
        <v>1</v>
      </c>
      <c r="L187" s="32"/>
      <c r="M187" s="140" t="s">
        <v>1</v>
      </c>
      <c r="N187" s="141" t="s">
        <v>37</v>
      </c>
      <c r="P187" s="142">
        <f>O187*H187</f>
        <v>0</v>
      </c>
      <c r="Q187" s="142">
        <v>2.6700000000000001E-3</v>
      </c>
      <c r="R187" s="142">
        <f>Q187*H187</f>
        <v>5.3400000000000003E-2</v>
      </c>
      <c r="S187" s="142">
        <v>0</v>
      </c>
      <c r="T187" s="143">
        <f>S187*H187</f>
        <v>0</v>
      </c>
      <c r="AR187" s="144" t="s">
        <v>127</v>
      </c>
      <c r="AT187" s="144" t="s">
        <v>184</v>
      </c>
      <c r="AU187" s="144" t="s">
        <v>82</v>
      </c>
      <c r="AY187" s="17" t="s">
        <v>181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80</v>
      </c>
      <c r="BK187" s="145">
        <f>ROUND(I187*H187,2)</f>
        <v>0</v>
      </c>
      <c r="BL187" s="17" t="s">
        <v>127</v>
      </c>
      <c r="BM187" s="144" t="s">
        <v>1253</v>
      </c>
    </row>
    <row r="188" spans="2:65" s="11" customFormat="1" ht="22.9" customHeight="1">
      <c r="B188" s="120"/>
      <c r="D188" s="121" t="s">
        <v>71</v>
      </c>
      <c r="E188" s="130" t="s">
        <v>341</v>
      </c>
      <c r="F188" s="130" t="s">
        <v>342</v>
      </c>
      <c r="I188" s="123"/>
      <c r="J188" s="131">
        <f>BK188</f>
        <v>0</v>
      </c>
      <c r="L188" s="120"/>
      <c r="M188" s="125"/>
      <c r="P188" s="126">
        <f>SUM(P189:P198)</f>
        <v>0</v>
      </c>
      <c r="R188" s="126">
        <f>SUM(R189:R198)</f>
        <v>0.61472800000000005</v>
      </c>
      <c r="T188" s="127">
        <f>SUM(T189:T198)</f>
        <v>0</v>
      </c>
      <c r="AR188" s="121" t="s">
        <v>82</v>
      </c>
      <c r="AT188" s="128" t="s">
        <v>71</v>
      </c>
      <c r="AU188" s="128" t="s">
        <v>80</v>
      </c>
      <c r="AY188" s="121" t="s">
        <v>181</v>
      </c>
      <c r="BK188" s="129">
        <f>SUM(BK189:BK198)</f>
        <v>0</v>
      </c>
    </row>
    <row r="189" spans="2:65" s="1" customFormat="1" ht="24.2" customHeight="1">
      <c r="B189" s="132"/>
      <c r="C189" s="133" t="s">
        <v>318</v>
      </c>
      <c r="D189" s="133" t="s">
        <v>184</v>
      </c>
      <c r="E189" s="134" t="s">
        <v>675</v>
      </c>
      <c r="F189" s="135" t="s">
        <v>676</v>
      </c>
      <c r="G189" s="136" t="s">
        <v>187</v>
      </c>
      <c r="H189" s="137">
        <v>20</v>
      </c>
      <c r="I189" s="138"/>
      <c r="J189" s="139">
        <f>ROUND(I189*H189,2)</f>
        <v>0</v>
      </c>
      <c r="K189" s="135" t="s">
        <v>188</v>
      </c>
      <c r="L189" s="32"/>
      <c r="M189" s="140" t="s">
        <v>1</v>
      </c>
      <c r="N189" s="141" t="s">
        <v>37</v>
      </c>
      <c r="P189" s="142">
        <f>O189*H189</f>
        <v>0</v>
      </c>
      <c r="Q189" s="142">
        <v>2.487E-2</v>
      </c>
      <c r="R189" s="142">
        <f>Q189*H189</f>
        <v>0.49740000000000001</v>
      </c>
      <c r="S189" s="142">
        <v>0</v>
      </c>
      <c r="T189" s="143">
        <f>S189*H189</f>
        <v>0</v>
      </c>
      <c r="AR189" s="144" t="s">
        <v>127</v>
      </c>
      <c r="AT189" s="144" t="s">
        <v>184</v>
      </c>
      <c r="AU189" s="144" t="s">
        <v>82</v>
      </c>
      <c r="AY189" s="17" t="s">
        <v>181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80</v>
      </c>
      <c r="BK189" s="145">
        <f>ROUND(I189*H189,2)</f>
        <v>0</v>
      </c>
      <c r="BL189" s="17" t="s">
        <v>127</v>
      </c>
      <c r="BM189" s="144" t="s">
        <v>1254</v>
      </c>
    </row>
    <row r="190" spans="2:65" s="1" customFormat="1" ht="24.2" customHeight="1">
      <c r="B190" s="132"/>
      <c r="C190" s="133" t="s">
        <v>324</v>
      </c>
      <c r="D190" s="133" t="s">
        <v>184</v>
      </c>
      <c r="E190" s="134" t="s">
        <v>363</v>
      </c>
      <c r="F190" s="135" t="s">
        <v>364</v>
      </c>
      <c r="G190" s="136" t="s">
        <v>240</v>
      </c>
      <c r="H190" s="137">
        <v>4</v>
      </c>
      <c r="I190" s="138"/>
      <c r="J190" s="139">
        <f>ROUND(I190*H190,2)</f>
        <v>0</v>
      </c>
      <c r="K190" s="135" t="s">
        <v>188</v>
      </c>
      <c r="L190" s="32"/>
      <c r="M190" s="140" t="s">
        <v>1</v>
      </c>
      <c r="N190" s="141" t="s">
        <v>37</v>
      </c>
      <c r="P190" s="142">
        <f>O190*H190</f>
        <v>0</v>
      </c>
      <c r="Q190" s="142">
        <v>1.9359999999999999E-2</v>
      </c>
      <c r="R190" s="142">
        <f>Q190*H190</f>
        <v>7.7439999999999995E-2</v>
      </c>
      <c r="S190" s="142">
        <v>0</v>
      </c>
      <c r="T190" s="143">
        <f>S190*H190</f>
        <v>0</v>
      </c>
      <c r="AR190" s="144" t="s">
        <v>127</v>
      </c>
      <c r="AT190" s="144" t="s">
        <v>184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678</v>
      </c>
    </row>
    <row r="191" spans="2:65" s="14" customFormat="1">
      <c r="B191" s="164"/>
      <c r="D191" s="147" t="s">
        <v>191</v>
      </c>
      <c r="E191" s="165" t="s">
        <v>1</v>
      </c>
      <c r="F191" s="166" t="s">
        <v>366</v>
      </c>
      <c r="H191" s="165" t="s">
        <v>1</v>
      </c>
      <c r="I191" s="167"/>
      <c r="L191" s="164"/>
      <c r="M191" s="168"/>
      <c r="T191" s="169"/>
      <c r="AT191" s="165" t="s">
        <v>191</v>
      </c>
      <c r="AU191" s="165" t="s">
        <v>82</v>
      </c>
      <c r="AV191" s="14" t="s">
        <v>80</v>
      </c>
      <c r="AW191" s="14" t="s">
        <v>29</v>
      </c>
      <c r="AX191" s="14" t="s">
        <v>72</v>
      </c>
      <c r="AY191" s="165" t="s">
        <v>181</v>
      </c>
    </row>
    <row r="192" spans="2:65" s="12" customFormat="1">
      <c r="B192" s="146"/>
      <c r="D192" s="147" t="s">
        <v>191</v>
      </c>
      <c r="E192" s="148" t="s">
        <v>1</v>
      </c>
      <c r="F192" s="149" t="s">
        <v>1198</v>
      </c>
      <c r="H192" s="150">
        <v>4</v>
      </c>
      <c r="I192" s="151"/>
      <c r="L192" s="146"/>
      <c r="M192" s="152"/>
      <c r="T192" s="153"/>
      <c r="AT192" s="148" t="s">
        <v>191</v>
      </c>
      <c r="AU192" s="148" t="s">
        <v>82</v>
      </c>
      <c r="AV192" s="12" t="s">
        <v>82</v>
      </c>
      <c r="AW192" s="12" t="s">
        <v>29</v>
      </c>
      <c r="AX192" s="12" t="s">
        <v>80</v>
      </c>
      <c r="AY192" s="148" t="s">
        <v>181</v>
      </c>
    </row>
    <row r="193" spans="2:65" s="1" customFormat="1" ht="21.75" customHeight="1">
      <c r="B193" s="132"/>
      <c r="C193" s="133" t="s">
        <v>330</v>
      </c>
      <c r="D193" s="133" t="s">
        <v>184</v>
      </c>
      <c r="E193" s="134" t="s">
        <v>369</v>
      </c>
      <c r="F193" s="135" t="s">
        <v>370</v>
      </c>
      <c r="G193" s="136" t="s">
        <v>240</v>
      </c>
      <c r="H193" s="137">
        <v>7.2</v>
      </c>
      <c r="I193" s="138"/>
      <c r="J193" s="139">
        <f>ROUND(I193*H193,2)</f>
        <v>0</v>
      </c>
      <c r="K193" s="135" t="s">
        <v>648</v>
      </c>
      <c r="L193" s="32"/>
      <c r="M193" s="140" t="s">
        <v>1</v>
      </c>
      <c r="N193" s="141" t="s">
        <v>37</v>
      </c>
      <c r="P193" s="142">
        <f>O193*H193</f>
        <v>0</v>
      </c>
      <c r="Q193" s="142">
        <v>5.5399999999999998E-3</v>
      </c>
      <c r="R193" s="142">
        <f>Q193*H193</f>
        <v>3.9888E-2</v>
      </c>
      <c r="S193" s="142">
        <v>0</v>
      </c>
      <c r="T193" s="143">
        <f>S193*H193</f>
        <v>0</v>
      </c>
      <c r="AR193" s="144" t="s">
        <v>127</v>
      </c>
      <c r="AT193" s="144" t="s">
        <v>184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1255</v>
      </c>
    </row>
    <row r="194" spans="2:65" s="14" customFormat="1">
      <c r="B194" s="164"/>
      <c r="D194" s="147" t="s">
        <v>191</v>
      </c>
      <c r="E194" s="165" t="s">
        <v>1</v>
      </c>
      <c r="F194" s="166" t="s">
        <v>1200</v>
      </c>
      <c r="H194" s="165" t="s">
        <v>1</v>
      </c>
      <c r="I194" s="167"/>
      <c r="L194" s="164"/>
      <c r="M194" s="168"/>
      <c r="T194" s="169"/>
      <c r="AT194" s="165" t="s">
        <v>191</v>
      </c>
      <c r="AU194" s="165" t="s">
        <v>82</v>
      </c>
      <c r="AV194" s="14" t="s">
        <v>80</v>
      </c>
      <c r="AW194" s="14" t="s">
        <v>29</v>
      </c>
      <c r="AX194" s="14" t="s">
        <v>72</v>
      </c>
      <c r="AY194" s="165" t="s">
        <v>181</v>
      </c>
    </row>
    <row r="195" spans="2:65" s="12" customFormat="1">
      <c r="B195" s="146"/>
      <c r="D195" s="147" t="s">
        <v>191</v>
      </c>
      <c r="E195" s="148" t="s">
        <v>1</v>
      </c>
      <c r="F195" s="149" t="s">
        <v>1201</v>
      </c>
      <c r="H195" s="150">
        <v>7.2</v>
      </c>
      <c r="I195" s="151"/>
      <c r="L195" s="146"/>
      <c r="M195" s="152"/>
      <c r="T195" s="153"/>
      <c r="AT195" s="148" t="s">
        <v>191</v>
      </c>
      <c r="AU195" s="148" t="s">
        <v>82</v>
      </c>
      <c r="AV195" s="12" t="s">
        <v>82</v>
      </c>
      <c r="AW195" s="12" t="s">
        <v>29</v>
      </c>
      <c r="AX195" s="12" t="s">
        <v>72</v>
      </c>
      <c r="AY195" s="148" t="s">
        <v>181</v>
      </c>
    </row>
    <row r="196" spans="2:65" s="13" customFormat="1">
      <c r="B196" s="154"/>
      <c r="D196" s="147" t="s">
        <v>191</v>
      </c>
      <c r="E196" s="155" t="s">
        <v>1</v>
      </c>
      <c r="F196" s="156" t="s">
        <v>193</v>
      </c>
      <c r="H196" s="157">
        <v>7.2</v>
      </c>
      <c r="I196" s="158"/>
      <c r="L196" s="154"/>
      <c r="M196" s="159"/>
      <c r="T196" s="160"/>
      <c r="AT196" s="155" t="s">
        <v>191</v>
      </c>
      <c r="AU196" s="155" t="s">
        <v>82</v>
      </c>
      <c r="AV196" s="13" t="s">
        <v>189</v>
      </c>
      <c r="AW196" s="13" t="s">
        <v>29</v>
      </c>
      <c r="AX196" s="13" t="s">
        <v>80</v>
      </c>
      <c r="AY196" s="155" t="s">
        <v>181</v>
      </c>
    </row>
    <row r="197" spans="2:65" s="1" customFormat="1" ht="24.2" customHeight="1">
      <c r="B197" s="132"/>
      <c r="C197" s="133" t="s">
        <v>334</v>
      </c>
      <c r="D197" s="133" t="s">
        <v>184</v>
      </c>
      <c r="E197" s="134" t="s">
        <v>375</v>
      </c>
      <c r="F197" s="135" t="s">
        <v>376</v>
      </c>
      <c r="G197" s="136" t="s">
        <v>236</v>
      </c>
      <c r="H197" s="137">
        <v>0.61499999999999999</v>
      </c>
      <c r="I197" s="138"/>
      <c r="J197" s="139">
        <f>ROUND(I197*H197,2)</f>
        <v>0</v>
      </c>
      <c r="K197" s="135" t="s">
        <v>188</v>
      </c>
      <c r="L197" s="32"/>
      <c r="M197" s="140" t="s">
        <v>1</v>
      </c>
      <c r="N197" s="141" t="s">
        <v>37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127</v>
      </c>
      <c r="AT197" s="144" t="s">
        <v>184</v>
      </c>
      <c r="AU197" s="144" t="s">
        <v>82</v>
      </c>
      <c r="AY197" s="17" t="s">
        <v>181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80</v>
      </c>
      <c r="BK197" s="145">
        <f>ROUND(I197*H197,2)</f>
        <v>0</v>
      </c>
      <c r="BL197" s="17" t="s">
        <v>127</v>
      </c>
      <c r="BM197" s="144" t="s">
        <v>682</v>
      </c>
    </row>
    <row r="198" spans="2:65" s="1" customFormat="1" ht="24.2" customHeight="1">
      <c r="B198" s="132"/>
      <c r="C198" s="133" t="s">
        <v>275</v>
      </c>
      <c r="D198" s="133" t="s">
        <v>184</v>
      </c>
      <c r="E198" s="134" t="s">
        <v>379</v>
      </c>
      <c r="F198" s="135" t="s">
        <v>380</v>
      </c>
      <c r="G198" s="136" t="s">
        <v>236</v>
      </c>
      <c r="H198" s="137">
        <v>0.61499999999999999</v>
      </c>
      <c r="I198" s="138"/>
      <c r="J198" s="139">
        <f>ROUND(I198*H198,2)</f>
        <v>0</v>
      </c>
      <c r="K198" s="135" t="s">
        <v>188</v>
      </c>
      <c r="L198" s="32"/>
      <c r="M198" s="140" t="s">
        <v>1</v>
      </c>
      <c r="N198" s="141" t="s">
        <v>37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127</v>
      </c>
      <c r="AT198" s="144" t="s">
        <v>184</v>
      </c>
      <c r="AU198" s="144" t="s">
        <v>82</v>
      </c>
      <c r="AY198" s="17" t="s">
        <v>181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80</v>
      </c>
      <c r="BK198" s="145">
        <f>ROUND(I198*H198,2)</f>
        <v>0</v>
      </c>
      <c r="BL198" s="17" t="s">
        <v>127</v>
      </c>
      <c r="BM198" s="144" t="s">
        <v>683</v>
      </c>
    </row>
    <row r="199" spans="2:65" s="11" customFormat="1" ht="22.9" customHeight="1">
      <c r="B199" s="120"/>
      <c r="D199" s="121" t="s">
        <v>71</v>
      </c>
      <c r="E199" s="130" t="s">
        <v>382</v>
      </c>
      <c r="F199" s="130" t="s">
        <v>383</v>
      </c>
      <c r="I199" s="123"/>
      <c r="J199" s="131">
        <f>BK199</f>
        <v>0</v>
      </c>
      <c r="L199" s="120"/>
      <c r="M199" s="125"/>
      <c r="P199" s="126">
        <f>SUM(P200:P205)</f>
        <v>0</v>
      </c>
      <c r="R199" s="126">
        <f>SUM(R200:R205)</f>
        <v>4.3159999999999997E-2</v>
      </c>
      <c r="T199" s="127">
        <f>SUM(T200:T205)</f>
        <v>2.3359999999999999E-2</v>
      </c>
      <c r="AR199" s="121" t="s">
        <v>82</v>
      </c>
      <c r="AT199" s="128" t="s">
        <v>71</v>
      </c>
      <c r="AU199" s="128" t="s">
        <v>80</v>
      </c>
      <c r="AY199" s="121" t="s">
        <v>181</v>
      </c>
      <c r="BK199" s="129">
        <f>SUM(BK200:BK205)</f>
        <v>0</v>
      </c>
    </row>
    <row r="200" spans="2:65" s="1" customFormat="1" ht="37.9" customHeight="1">
      <c r="B200" s="132"/>
      <c r="C200" s="133" t="s">
        <v>343</v>
      </c>
      <c r="D200" s="133" t="s">
        <v>184</v>
      </c>
      <c r="E200" s="134" t="s">
        <v>385</v>
      </c>
      <c r="F200" s="135" t="s">
        <v>386</v>
      </c>
      <c r="G200" s="136" t="s">
        <v>187</v>
      </c>
      <c r="H200" s="137">
        <v>4</v>
      </c>
      <c r="I200" s="138"/>
      <c r="J200" s="139">
        <f>ROUND(I200*H200,2)</f>
        <v>0</v>
      </c>
      <c r="K200" s="135" t="s">
        <v>648</v>
      </c>
      <c r="L200" s="32"/>
      <c r="M200" s="140" t="s">
        <v>1</v>
      </c>
      <c r="N200" s="141" t="s">
        <v>37</v>
      </c>
      <c r="P200" s="142">
        <f>O200*H200</f>
        <v>0</v>
      </c>
      <c r="Q200" s="142">
        <v>0</v>
      </c>
      <c r="R200" s="142">
        <f>Q200*H200</f>
        <v>0</v>
      </c>
      <c r="S200" s="142">
        <v>5.8399999999999997E-3</v>
      </c>
      <c r="T200" s="143">
        <f>S200*H200</f>
        <v>2.3359999999999999E-2</v>
      </c>
      <c r="AR200" s="144" t="s">
        <v>127</v>
      </c>
      <c r="AT200" s="144" t="s">
        <v>184</v>
      </c>
      <c r="AU200" s="144" t="s">
        <v>82</v>
      </c>
      <c r="AY200" s="17" t="s">
        <v>181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80</v>
      </c>
      <c r="BK200" s="145">
        <f>ROUND(I200*H200,2)</f>
        <v>0</v>
      </c>
      <c r="BL200" s="17" t="s">
        <v>127</v>
      </c>
      <c r="BM200" s="144" t="s">
        <v>1256</v>
      </c>
    </row>
    <row r="201" spans="2:65" s="12" customFormat="1">
      <c r="B201" s="146"/>
      <c r="D201" s="147" t="s">
        <v>191</v>
      </c>
      <c r="E201" s="148" t="s">
        <v>1</v>
      </c>
      <c r="F201" s="149" t="s">
        <v>686</v>
      </c>
      <c r="H201" s="150">
        <v>4</v>
      </c>
      <c r="I201" s="151"/>
      <c r="L201" s="146"/>
      <c r="M201" s="152"/>
      <c r="T201" s="153"/>
      <c r="AT201" s="148" t="s">
        <v>191</v>
      </c>
      <c r="AU201" s="148" t="s">
        <v>82</v>
      </c>
      <c r="AV201" s="12" t="s">
        <v>82</v>
      </c>
      <c r="AW201" s="12" t="s">
        <v>29</v>
      </c>
      <c r="AX201" s="12" t="s">
        <v>80</v>
      </c>
      <c r="AY201" s="148" t="s">
        <v>181</v>
      </c>
    </row>
    <row r="202" spans="2:65" s="1" customFormat="1" ht="33" customHeight="1">
      <c r="B202" s="132"/>
      <c r="C202" s="133" t="s">
        <v>348</v>
      </c>
      <c r="D202" s="133" t="s">
        <v>184</v>
      </c>
      <c r="E202" s="134" t="s">
        <v>389</v>
      </c>
      <c r="F202" s="135" t="s">
        <v>390</v>
      </c>
      <c r="G202" s="136" t="s">
        <v>187</v>
      </c>
      <c r="H202" s="137">
        <v>4</v>
      </c>
      <c r="I202" s="138"/>
      <c r="J202" s="139">
        <f>ROUND(I202*H202,2)</f>
        <v>0</v>
      </c>
      <c r="K202" s="135" t="s">
        <v>648</v>
      </c>
      <c r="L202" s="32"/>
      <c r="M202" s="140" t="s">
        <v>1</v>
      </c>
      <c r="N202" s="141" t="s">
        <v>37</v>
      </c>
      <c r="P202" s="142">
        <f>O202*H202</f>
        <v>0</v>
      </c>
      <c r="Q202" s="142">
        <v>1.0789999999999999E-2</v>
      </c>
      <c r="R202" s="142">
        <f>Q202*H202</f>
        <v>4.3159999999999997E-2</v>
      </c>
      <c r="S202" s="142">
        <v>0</v>
      </c>
      <c r="T202" s="143">
        <f>S202*H202</f>
        <v>0</v>
      </c>
      <c r="AR202" s="144" t="s">
        <v>127</v>
      </c>
      <c r="AT202" s="144" t="s">
        <v>184</v>
      </c>
      <c r="AU202" s="144" t="s">
        <v>82</v>
      </c>
      <c r="AY202" s="17" t="s">
        <v>181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80</v>
      </c>
      <c r="BK202" s="145">
        <f>ROUND(I202*H202,2)</f>
        <v>0</v>
      </c>
      <c r="BL202" s="17" t="s">
        <v>127</v>
      </c>
      <c r="BM202" s="144" t="s">
        <v>1257</v>
      </c>
    </row>
    <row r="203" spans="2:65" s="12" customFormat="1">
      <c r="B203" s="146"/>
      <c r="D203" s="147" t="s">
        <v>191</v>
      </c>
      <c r="E203" s="148" t="s">
        <v>1</v>
      </c>
      <c r="F203" s="149" t="s">
        <v>686</v>
      </c>
      <c r="H203" s="150">
        <v>4</v>
      </c>
      <c r="I203" s="151"/>
      <c r="L203" s="146"/>
      <c r="M203" s="152"/>
      <c r="T203" s="153"/>
      <c r="AT203" s="148" t="s">
        <v>191</v>
      </c>
      <c r="AU203" s="148" t="s">
        <v>82</v>
      </c>
      <c r="AV203" s="12" t="s">
        <v>82</v>
      </c>
      <c r="AW203" s="12" t="s">
        <v>29</v>
      </c>
      <c r="AX203" s="12" t="s">
        <v>80</v>
      </c>
      <c r="AY203" s="148" t="s">
        <v>181</v>
      </c>
    </row>
    <row r="204" spans="2:65" s="1" customFormat="1" ht="24.2" customHeight="1">
      <c r="B204" s="132"/>
      <c r="C204" s="133" t="s">
        <v>353</v>
      </c>
      <c r="D204" s="133" t="s">
        <v>184</v>
      </c>
      <c r="E204" s="134" t="s">
        <v>393</v>
      </c>
      <c r="F204" s="135" t="s">
        <v>394</v>
      </c>
      <c r="G204" s="136" t="s">
        <v>236</v>
      </c>
      <c r="H204" s="137">
        <v>4.2999999999999997E-2</v>
      </c>
      <c r="I204" s="138"/>
      <c r="J204" s="139">
        <f>ROUND(I204*H204,2)</f>
        <v>0</v>
      </c>
      <c r="K204" s="135" t="s">
        <v>648</v>
      </c>
      <c r="L204" s="32"/>
      <c r="M204" s="140" t="s">
        <v>1</v>
      </c>
      <c r="N204" s="141" t="s">
        <v>37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127</v>
      </c>
      <c r="AT204" s="144" t="s">
        <v>184</v>
      </c>
      <c r="AU204" s="144" t="s">
        <v>82</v>
      </c>
      <c r="AY204" s="17" t="s">
        <v>181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80</v>
      </c>
      <c r="BK204" s="145">
        <f>ROUND(I204*H204,2)</f>
        <v>0</v>
      </c>
      <c r="BL204" s="17" t="s">
        <v>127</v>
      </c>
      <c r="BM204" s="144" t="s">
        <v>1258</v>
      </c>
    </row>
    <row r="205" spans="2:65" s="1" customFormat="1" ht="24.2" customHeight="1">
      <c r="B205" s="132"/>
      <c r="C205" s="133" t="s">
        <v>358</v>
      </c>
      <c r="D205" s="133" t="s">
        <v>184</v>
      </c>
      <c r="E205" s="134" t="s">
        <v>397</v>
      </c>
      <c r="F205" s="135" t="s">
        <v>398</v>
      </c>
      <c r="G205" s="136" t="s">
        <v>236</v>
      </c>
      <c r="H205" s="137">
        <v>4.2999999999999997E-2</v>
      </c>
      <c r="I205" s="138"/>
      <c r="J205" s="139">
        <f>ROUND(I205*H205,2)</f>
        <v>0</v>
      </c>
      <c r="K205" s="135" t="s">
        <v>648</v>
      </c>
      <c r="L205" s="32"/>
      <c r="M205" s="140" t="s">
        <v>1</v>
      </c>
      <c r="N205" s="141" t="s">
        <v>37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127</v>
      </c>
      <c r="AT205" s="144" t="s">
        <v>184</v>
      </c>
      <c r="AU205" s="144" t="s">
        <v>82</v>
      </c>
      <c r="AY205" s="17" t="s">
        <v>181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80</v>
      </c>
      <c r="BK205" s="145">
        <f>ROUND(I205*H205,2)</f>
        <v>0</v>
      </c>
      <c r="BL205" s="17" t="s">
        <v>127</v>
      </c>
      <c r="BM205" s="144" t="s">
        <v>1259</v>
      </c>
    </row>
    <row r="206" spans="2:65" s="11" customFormat="1" ht="22.9" customHeight="1">
      <c r="B206" s="120"/>
      <c r="D206" s="121" t="s">
        <v>71</v>
      </c>
      <c r="E206" s="130" t="s">
        <v>400</v>
      </c>
      <c r="F206" s="130" t="s">
        <v>401</v>
      </c>
      <c r="I206" s="123"/>
      <c r="J206" s="131">
        <f>BK206</f>
        <v>0</v>
      </c>
      <c r="L206" s="120"/>
      <c r="M206" s="125"/>
      <c r="P206" s="126">
        <f>SUM(P207:P210)</f>
        <v>0</v>
      </c>
      <c r="R206" s="126">
        <f>SUM(R207:R210)</f>
        <v>3.9100000000000003E-3</v>
      </c>
      <c r="T206" s="127">
        <f>SUM(T207:T210)</f>
        <v>0</v>
      </c>
      <c r="AR206" s="121" t="s">
        <v>82</v>
      </c>
      <c r="AT206" s="128" t="s">
        <v>71</v>
      </c>
      <c r="AU206" s="128" t="s">
        <v>80</v>
      </c>
      <c r="AY206" s="121" t="s">
        <v>181</v>
      </c>
      <c r="BK206" s="129">
        <f>SUM(BK207:BK210)</f>
        <v>0</v>
      </c>
    </row>
    <row r="207" spans="2:65" s="1" customFormat="1" ht="33" customHeight="1">
      <c r="B207" s="132"/>
      <c r="C207" s="133" t="s">
        <v>362</v>
      </c>
      <c r="D207" s="133" t="s">
        <v>184</v>
      </c>
      <c r="E207" s="134" t="s">
        <v>407</v>
      </c>
      <c r="F207" s="135" t="s">
        <v>408</v>
      </c>
      <c r="G207" s="136" t="s">
        <v>187</v>
      </c>
      <c r="H207" s="137">
        <v>20</v>
      </c>
      <c r="I207" s="138"/>
      <c r="J207" s="139">
        <f>ROUND(I207*H207,2)</f>
        <v>0</v>
      </c>
      <c r="K207" s="135" t="s">
        <v>188</v>
      </c>
      <c r="L207" s="32"/>
      <c r="M207" s="140" t="s">
        <v>1</v>
      </c>
      <c r="N207" s="141" t="s">
        <v>37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127</v>
      </c>
      <c r="AT207" s="144" t="s">
        <v>184</v>
      </c>
      <c r="AU207" s="144" t="s">
        <v>82</v>
      </c>
      <c r="AY207" s="17" t="s">
        <v>181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80</v>
      </c>
      <c r="BK207" s="145">
        <f>ROUND(I207*H207,2)</f>
        <v>0</v>
      </c>
      <c r="BL207" s="17" t="s">
        <v>127</v>
      </c>
      <c r="BM207" s="144" t="s">
        <v>1260</v>
      </c>
    </row>
    <row r="208" spans="2:65" s="1" customFormat="1" ht="24.2" customHeight="1">
      <c r="B208" s="132"/>
      <c r="C208" s="170" t="s">
        <v>368</v>
      </c>
      <c r="D208" s="170" t="s">
        <v>272</v>
      </c>
      <c r="E208" s="171" t="s">
        <v>411</v>
      </c>
      <c r="F208" s="172" t="s">
        <v>412</v>
      </c>
      <c r="G208" s="173" t="s">
        <v>187</v>
      </c>
      <c r="H208" s="174">
        <v>23</v>
      </c>
      <c r="I208" s="175"/>
      <c r="J208" s="176">
        <f>ROUND(I208*H208,2)</f>
        <v>0</v>
      </c>
      <c r="K208" s="172" t="s">
        <v>188</v>
      </c>
      <c r="L208" s="177"/>
      <c r="M208" s="178" t="s">
        <v>1</v>
      </c>
      <c r="N208" s="179" t="s">
        <v>37</v>
      </c>
      <c r="P208" s="142">
        <f>O208*H208</f>
        <v>0</v>
      </c>
      <c r="Q208" s="142">
        <v>1.7000000000000001E-4</v>
      </c>
      <c r="R208" s="142">
        <f>Q208*H208</f>
        <v>3.9100000000000003E-3</v>
      </c>
      <c r="S208" s="142">
        <v>0</v>
      </c>
      <c r="T208" s="143">
        <f>S208*H208</f>
        <v>0</v>
      </c>
      <c r="AR208" s="144" t="s">
        <v>275</v>
      </c>
      <c r="AT208" s="144" t="s">
        <v>272</v>
      </c>
      <c r="AU208" s="144" t="s">
        <v>82</v>
      </c>
      <c r="AY208" s="17" t="s">
        <v>181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80</v>
      </c>
      <c r="BK208" s="145">
        <f>ROUND(I208*H208,2)</f>
        <v>0</v>
      </c>
      <c r="BL208" s="17" t="s">
        <v>127</v>
      </c>
      <c r="BM208" s="144" t="s">
        <v>1261</v>
      </c>
    </row>
    <row r="209" spans="2:65" s="1" customFormat="1" ht="24.2" customHeight="1">
      <c r="B209" s="132"/>
      <c r="C209" s="133" t="s">
        <v>374</v>
      </c>
      <c r="D209" s="133" t="s">
        <v>184</v>
      </c>
      <c r="E209" s="134" t="s">
        <v>415</v>
      </c>
      <c r="F209" s="135" t="s">
        <v>416</v>
      </c>
      <c r="G209" s="136" t="s">
        <v>236</v>
      </c>
      <c r="H209" s="137">
        <v>4.0000000000000001E-3</v>
      </c>
      <c r="I209" s="138"/>
      <c r="J209" s="139">
        <f>ROUND(I209*H209,2)</f>
        <v>0</v>
      </c>
      <c r="K209" s="135" t="s">
        <v>188</v>
      </c>
      <c r="L209" s="32"/>
      <c r="M209" s="140" t="s">
        <v>1</v>
      </c>
      <c r="N209" s="141" t="s">
        <v>37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127</v>
      </c>
      <c r="AT209" s="144" t="s">
        <v>184</v>
      </c>
      <c r="AU209" s="144" t="s">
        <v>82</v>
      </c>
      <c r="AY209" s="17" t="s">
        <v>181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80</v>
      </c>
      <c r="BK209" s="145">
        <f>ROUND(I209*H209,2)</f>
        <v>0</v>
      </c>
      <c r="BL209" s="17" t="s">
        <v>127</v>
      </c>
      <c r="BM209" s="144" t="s">
        <v>1262</v>
      </c>
    </row>
    <row r="210" spans="2:65" s="1" customFormat="1" ht="24.2" customHeight="1">
      <c r="B210" s="132"/>
      <c r="C210" s="133" t="s">
        <v>378</v>
      </c>
      <c r="D210" s="133" t="s">
        <v>184</v>
      </c>
      <c r="E210" s="134" t="s">
        <v>419</v>
      </c>
      <c r="F210" s="135" t="s">
        <v>420</v>
      </c>
      <c r="G210" s="136" t="s">
        <v>236</v>
      </c>
      <c r="H210" s="137">
        <v>4.0000000000000001E-3</v>
      </c>
      <c r="I210" s="138"/>
      <c r="J210" s="139">
        <f>ROUND(I210*H210,2)</f>
        <v>0</v>
      </c>
      <c r="K210" s="135" t="s">
        <v>188</v>
      </c>
      <c r="L210" s="32"/>
      <c r="M210" s="140" t="s">
        <v>1</v>
      </c>
      <c r="N210" s="141" t="s">
        <v>37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127</v>
      </c>
      <c r="AT210" s="144" t="s">
        <v>184</v>
      </c>
      <c r="AU210" s="144" t="s">
        <v>82</v>
      </c>
      <c r="AY210" s="17" t="s">
        <v>181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80</v>
      </c>
      <c r="BK210" s="145">
        <f>ROUND(I210*H210,2)</f>
        <v>0</v>
      </c>
      <c r="BL210" s="17" t="s">
        <v>127</v>
      </c>
      <c r="BM210" s="144" t="s">
        <v>1263</v>
      </c>
    </row>
    <row r="211" spans="2:65" s="11" customFormat="1" ht="22.9" customHeight="1">
      <c r="B211" s="120"/>
      <c r="D211" s="121" t="s">
        <v>71</v>
      </c>
      <c r="E211" s="130" t="s">
        <v>422</v>
      </c>
      <c r="F211" s="130" t="s">
        <v>423</v>
      </c>
      <c r="I211" s="123"/>
      <c r="J211" s="131">
        <f>BK211</f>
        <v>0</v>
      </c>
      <c r="L211" s="120"/>
      <c r="M211" s="125"/>
      <c r="P211" s="126">
        <f>SUM(P212:P214)</f>
        <v>0</v>
      </c>
      <c r="R211" s="126">
        <f>SUM(R212:R214)</f>
        <v>0</v>
      </c>
      <c r="T211" s="127">
        <f>SUM(T212:T214)</f>
        <v>0.1668</v>
      </c>
      <c r="AR211" s="121" t="s">
        <v>82</v>
      </c>
      <c r="AT211" s="128" t="s">
        <v>71</v>
      </c>
      <c r="AU211" s="128" t="s">
        <v>80</v>
      </c>
      <c r="AY211" s="121" t="s">
        <v>181</v>
      </c>
      <c r="BK211" s="129">
        <f>SUM(BK212:BK214)</f>
        <v>0</v>
      </c>
    </row>
    <row r="212" spans="2:65" s="1" customFormat="1" ht="37.9" customHeight="1">
      <c r="B212" s="132"/>
      <c r="C212" s="133" t="s">
        <v>384</v>
      </c>
      <c r="D212" s="133" t="s">
        <v>184</v>
      </c>
      <c r="E212" s="134" t="s">
        <v>703</v>
      </c>
      <c r="F212" s="135" t="s">
        <v>704</v>
      </c>
      <c r="G212" s="136" t="s">
        <v>356</v>
      </c>
      <c r="H212" s="137">
        <v>2</v>
      </c>
      <c r="I212" s="138"/>
      <c r="J212" s="139">
        <f>ROUND(I212*H212,2)</f>
        <v>0</v>
      </c>
      <c r="K212" s="135" t="s">
        <v>1</v>
      </c>
      <c r="L212" s="32"/>
      <c r="M212" s="140" t="s">
        <v>1</v>
      </c>
      <c r="N212" s="141" t="s">
        <v>37</v>
      </c>
      <c r="P212" s="142">
        <f>O212*H212</f>
        <v>0</v>
      </c>
      <c r="Q212" s="142">
        <v>0</v>
      </c>
      <c r="R212" s="142">
        <f>Q212*H212</f>
        <v>0</v>
      </c>
      <c r="S212" s="142">
        <v>4.1700000000000001E-2</v>
      </c>
      <c r="T212" s="143">
        <f>S212*H212</f>
        <v>8.3400000000000002E-2</v>
      </c>
      <c r="AR212" s="144" t="s">
        <v>127</v>
      </c>
      <c r="AT212" s="144" t="s">
        <v>184</v>
      </c>
      <c r="AU212" s="144" t="s">
        <v>82</v>
      </c>
      <c r="AY212" s="17" t="s">
        <v>181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80</v>
      </c>
      <c r="BK212" s="145">
        <f>ROUND(I212*H212,2)</f>
        <v>0</v>
      </c>
      <c r="BL212" s="17" t="s">
        <v>127</v>
      </c>
      <c r="BM212" s="144" t="s">
        <v>1264</v>
      </c>
    </row>
    <row r="213" spans="2:65" s="1" customFormat="1" ht="33" customHeight="1">
      <c r="B213" s="132"/>
      <c r="C213" s="133" t="s">
        <v>388</v>
      </c>
      <c r="D213" s="133" t="s">
        <v>184</v>
      </c>
      <c r="E213" s="134" t="s">
        <v>441</v>
      </c>
      <c r="F213" s="135" t="s">
        <v>442</v>
      </c>
      <c r="G213" s="136" t="s">
        <v>356</v>
      </c>
      <c r="H213" s="137">
        <v>1</v>
      </c>
      <c r="I213" s="138"/>
      <c r="J213" s="139">
        <f>ROUND(I213*H213,2)</f>
        <v>0</v>
      </c>
      <c r="K213" s="135" t="s">
        <v>1</v>
      </c>
      <c r="L213" s="32"/>
      <c r="M213" s="140" t="s">
        <v>1</v>
      </c>
      <c r="N213" s="141" t="s">
        <v>37</v>
      </c>
      <c r="P213" s="142">
        <f>O213*H213</f>
        <v>0</v>
      </c>
      <c r="Q213" s="142">
        <v>0</v>
      </c>
      <c r="R213" s="142">
        <f>Q213*H213</f>
        <v>0</v>
      </c>
      <c r="S213" s="142">
        <v>4.1700000000000001E-2</v>
      </c>
      <c r="T213" s="143">
        <f>S213*H213</f>
        <v>4.1700000000000001E-2</v>
      </c>
      <c r="AR213" s="144" t="s">
        <v>127</v>
      </c>
      <c r="AT213" s="144" t="s">
        <v>184</v>
      </c>
      <c r="AU213" s="144" t="s">
        <v>82</v>
      </c>
      <c r="AY213" s="17" t="s">
        <v>181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127</v>
      </c>
      <c r="BM213" s="144" t="s">
        <v>1265</v>
      </c>
    </row>
    <row r="214" spans="2:65" s="1" customFormat="1" ht="16.5" customHeight="1">
      <c r="B214" s="132"/>
      <c r="C214" s="133" t="s">
        <v>392</v>
      </c>
      <c r="D214" s="133" t="s">
        <v>184</v>
      </c>
      <c r="E214" s="134" t="s">
        <v>1212</v>
      </c>
      <c r="F214" s="135" t="s">
        <v>1213</v>
      </c>
      <c r="G214" s="136" t="s">
        <v>297</v>
      </c>
      <c r="H214" s="137">
        <v>1</v>
      </c>
      <c r="I214" s="138"/>
      <c r="J214" s="139">
        <f>ROUND(I214*H214,2)</f>
        <v>0</v>
      </c>
      <c r="K214" s="135" t="s">
        <v>1</v>
      </c>
      <c r="L214" s="32"/>
      <c r="M214" s="140" t="s">
        <v>1</v>
      </c>
      <c r="N214" s="141" t="s">
        <v>37</v>
      </c>
      <c r="P214" s="142">
        <f>O214*H214</f>
        <v>0</v>
      </c>
      <c r="Q214" s="142">
        <v>0</v>
      </c>
      <c r="R214" s="142">
        <f>Q214*H214</f>
        <v>0</v>
      </c>
      <c r="S214" s="142">
        <v>4.1700000000000001E-2</v>
      </c>
      <c r="T214" s="143">
        <f>S214*H214</f>
        <v>4.1700000000000001E-2</v>
      </c>
      <c r="AR214" s="144" t="s">
        <v>127</v>
      </c>
      <c r="AT214" s="144" t="s">
        <v>184</v>
      </c>
      <c r="AU214" s="144" t="s">
        <v>82</v>
      </c>
      <c r="AY214" s="17" t="s">
        <v>181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80</v>
      </c>
      <c r="BK214" s="145">
        <f>ROUND(I214*H214,2)</f>
        <v>0</v>
      </c>
      <c r="BL214" s="17" t="s">
        <v>127</v>
      </c>
      <c r="BM214" s="144" t="s">
        <v>1266</v>
      </c>
    </row>
    <row r="215" spans="2:65" s="11" customFormat="1" ht="22.9" customHeight="1">
      <c r="B215" s="120"/>
      <c r="D215" s="121" t="s">
        <v>71</v>
      </c>
      <c r="E215" s="130" t="s">
        <v>496</v>
      </c>
      <c r="F215" s="130" t="s">
        <v>497</v>
      </c>
      <c r="I215" s="123"/>
      <c r="J215" s="131">
        <f>BK215</f>
        <v>0</v>
      </c>
      <c r="L215" s="120"/>
      <c r="M215" s="125"/>
      <c r="P215" s="126">
        <f>SUM(P216:P227)</f>
        <v>0</v>
      </c>
      <c r="R215" s="126">
        <f>SUM(R216:R227)</f>
        <v>6.492007000000001E-2</v>
      </c>
      <c r="T215" s="127">
        <f>SUM(T216:T227)</f>
        <v>0</v>
      </c>
      <c r="AR215" s="121" t="s">
        <v>82</v>
      </c>
      <c r="AT215" s="128" t="s">
        <v>71</v>
      </c>
      <c r="AU215" s="128" t="s">
        <v>80</v>
      </c>
      <c r="AY215" s="121" t="s">
        <v>181</v>
      </c>
      <c r="BK215" s="129">
        <f>SUM(BK216:BK227)</f>
        <v>0</v>
      </c>
    </row>
    <row r="216" spans="2:65" s="1" customFormat="1" ht="16.5" customHeight="1">
      <c r="B216" s="132"/>
      <c r="C216" s="133" t="s">
        <v>396</v>
      </c>
      <c r="D216" s="133" t="s">
        <v>184</v>
      </c>
      <c r="E216" s="134" t="s">
        <v>499</v>
      </c>
      <c r="F216" s="135" t="s">
        <v>500</v>
      </c>
      <c r="G216" s="136" t="s">
        <v>187</v>
      </c>
      <c r="H216" s="137">
        <v>17.39</v>
      </c>
      <c r="I216" s="138"/>
      <c r="J216" s="139">
        <f>ROUND(I216*H216,2)</f>
        <v>0</v>
      </c>
      <c r="K216" s="135" t="s">
        <v>648</v>
      </c>
      <c r="L216" s="32"/>
      <c r="M216" s="140" t="s">
        <v>1</v>
      </c>
      <c r="N216" s="141" t="s">
        <v>37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127</v>
      </c>
      <c r="AT216" s="144" t="s">
        <v>184</v>
      </c>
      <c r="AU216" s="144" t="s">
        <v>82</v>
      </c>
      <c r="AY216" s="17" t="s">
        <v>181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80</v>
      </c>
      <c r="BK216" s="145">
        <f>ROUND(I216*H216,2)</f>
        <v>0</v>
      </c>
      <c r="BL216" s="17" t="s">
        <v>127</v>
      </c>
      <c r="BM216" s="144" t="s">
        <v>1267</v>
      </c>
    </row>
    <row r="217" spans="2:65" s="12" customFormat="1">
      <c r="B217" s="146"/>
      <c r="D217" s="147" t="s">
        <v>191</v>
      </c>
      <c r="E217" s="148" t="s">
        <v>1</v>
      </c>
      <c r="F217" s="149" t="s">
        <v>1216</v>
      </c>
      <c r="H217" s="150">
        <v>17.39</v>
      </c>
      <c r="I217" s="151"/>
      <c r="L217" s="146"/>
      <c r="M217" s="152"/>
      <c r="T217" s="153"/>
      <c r="AT217" s="148" t="s">
        <v>191</v>
      </c>
      <c r="AU217" s="148" t="s">
        <v>82</v>
      </c>
      <c r="AV217" s="12" t="s">
        <v>82</v>
      </c>
      <c r="AW217" s="12" t="s">
        <v>29</v>
      </c>
      <c r="AX217" s="12" t="s">
        <v>72</v>
      </c>
      <c r="AY217" s="148" t="s">
        <v>181</v>
      </c>
    </row>
    <row r="218" spans="2:65" s="13" customFormat="1">
      <c r="B218" s="154"/>
      <c r="D218" s="147" t="s">
        <v>191</v>
      </c>
      <c r="E218" s="155" t="s">
        <v>1</v>
      </c>
      <c r="F218" s="156" t="s">
        <v>193</v>
      </c>
      <c r="H218" s="157">
        <v>17.39</v>
      </c>
      <c r="I218" s="158"/>
      <c r="L218" s="154"/>
      <c r="M218" s="159"/>
      <c r="T218" s="160"/>
      <c r="AT218" s="155" t="s">
        <v>191</v>
      </c>
      <c r="AU218" s="155" t="s">
        <v>82</v>
      </c>
      <c r="AV218" s="13" t="s">
        <v>189</v>
      </c>
      <c r="AW218" s="13" t="s">
        <v>29</v>
      </c>
      <c r="AX218" s="13" t="s">
        <v>80</v>
      </c>
      <c r="AY218" s="155" t="s">
        <v>181</v>
      </c>
    </row>
    <row r="219" spans="2:65" s="1" customFormat="1" ht="16.5" customHeight="1">
      <c r="B219" s="132"/>
      <c r="C219" s="133" t="s">
        <v>402</v>
      </c>
      <c r="D219" s="133" t="s">
        <v>184</v>
      </c>
      <c r="E219" s="134" t="s">
        <v>509</v>
      </c>
      <c r="F219" s="135" t="s">
        <v>510</v>
      </c>
      <c r="G219" s="136" t="s">
        <v>187</v>
      </c>
      <c r="H219" s="137">
        <v>17.39</v>
      </c>
      <c r="I219" s="138"/>
      <c r="J219" s="139">
        <f>ROUND(I219*H219,2)</f>
        <v>0</v>
      </c>
      <c r="K219" s="135" t="s">
        <v>648</v>
      </c>
      <c r="L219" s="32"/>
      <c r="M219" s="140" t="s">
        <v>1</v>
      </c>
      <c r="N219" s="141" t="s">
        <v>37</v>
      </c>
      <c r="P219" s="142">
        <f>O219*H219</f>
        <v>0</v>
      </c>
      <c r="Q219" s="142">
        <v>2.9999999999999997E-4</v>
      </c>
      <c r="R219" s="142">
        <f>Q219*H219</f>
        <v>5.2169999999999994E-3</v>
      </c>
      <c r="S219" s="142">
        <v>0</v>
      </c>
      <c r="T219" s="143">
        <f>S219*H219</f>
        <v>0</v>
      </c>
      <c r="AR219" s="144" t="s">
        <v>127</v>
      </c>
      <c r="AT219" s="144" t="s">
        <v>184</v>
      </c>
      <c r="AU219" s="144" t="s">
        <v>82</v>
      </c>
      <c r="AY219" s="17" t="s">
        <v>181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80</v>
      </c>
      <c r="BK219" s="145">
        <f>ROUND(I219*H219,2)</f>
        <v>0</v>
      </c>
      <c r="BL219" s="17" t="s">
        <v>127</v>
      </c>
      <c r="BM219" s="144" t="s">
        <v>1268</v>
      </c>
    </row>
    <row r="220" spans="2:65" s="1" customFormat="1" ht="16.5" customHeight="1">
      <c r="B220" s="132"/>
      <c r="C220" s="170" t="s">
        <v>406</v>
      </c>
      <c r="D220" s="170" t="s">
        <v>272</v>
      </c>
      <c r="E220" s="171" t="s">
        <v>513</v>
      </c>
      <c r="F220" s="172" t="s">
        <v>514</v>
      </c>
      <c r="G220" s="173" t="s">
        <v>187</v>
      </c>
      <c r="H220" s="174">
        <v>19.129000000000001</v>
      </c>
      <c r="I220" s="175"/>
      <c r="J220" s="176">
        <f>ROUND(I220*H220,2)</f>
        <v>0</v>
      </c>
      <c r="K220" s="172" t="s">
        <v>648</v>
      </c>
      <c r="L220" s="177"/>
      <c r="M220" s="178" t="s">
        <v>1</v>
      </c>
      <c r="N220" s="179" t="s">
        <v>37</v>
      </c>
      <c r="P220" s="142">
        <f>O220*H220</f>
        <v>0</v>
      </c>
      <c r="Q220" s="142">
        <v>2.8300000000000001E-3</v>
      </c>
      <c r="R220" s="142">
        <f>Q220*H220</f>
        <v>5.4135070000000007E-2</v>
      </c>
      <c r="S220" s="142">
        <v>0</v>
      </c>
      <c r="T220" s="143">
        <f>S220*H220</f>
        <v>0</v>
      </c>
      <c r="AR220" s="144" t="s">
        <v>275</v>
      </c>
      <c r="AT220" s="144" t="s">
        <v>272</v>
      </c>
      <c r="AU220" s="144" t="s">
        <v>82</v>
      </c>
      <c r="AY220" s="17" t="s">
        <v>181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80</v>
      </c>
      <c r="BK220" s="145">
        <f>ROUND(I220*H220,2)</f>
        <v>0</v>
      </c>
      <c r="BL220" s="17" t="s">
        <v>127</v>
      </c>
      <c r="BM220" s="144" t="s">
        <v>1269</v>
      </c>
    </row>
    <row r="221" spans="2:65" s="12" customFormat="1">
      <c r="B221" s="146"/>
      <c r="D221" s="147" t="s">
        <v>191</v>
      </c>
      <c r="E221" s="148" t="s">
        <v>1</v>
      </c>
      <c r="F221" s="149" t="s">
        <v>1219</v>
      </c>
      <c r="H221" s="150">
        <v>19.129000000000001</v>
      </c>
      <c r="I221" s="151"/>
      <c r="L221" s="146"/>
      <c r="M221" s="152"/>
      <c r="T221" s="153"/>
      <c r="AT221" s="148" t="s">
        <v>191</v>
      </c>
      <c r="AU221" s="148" t="s">
        <v>82</v>
      </c>
      <c r="AV221" s="12" t="s">
        <v>82</v>
      </c>
      <c r="AW221" s="12" t="s">
        <v>29</v>
      </c>
      <c r="AX221" s="12" t="s">
        <v>80</v>
      </c>
      <c r="AY221" s="148" t="s">
        <v>181</v>
      </c>
    </row>
    <row r="222" spans="2:65" s="1" customFormat="1" ht="16.5" customHeight="1">
      <c r="B222" s="132"/>
      <c r="C222" s="133" t="s">
        <v>410</v>
      </c>
      <c r="D222" s="133" t="s">
        <v>184</v>
      </c>
      <c r="E222" s="134" t="s">
        <v>522</v>
      </c>
      <c r="F222" s="135" t="s">
        <v>523</v>
      </c>
      <c r="G222" s="136" t="s">
        <v>240</v>
      </c>
      <c r="H222" s="137">
        <v>16.8</v>
      </c>
      <c r="I222" s="138"/>
      <c r="J222" s="139">
        <f>ROUND(I222*H222,2)</f>
        <v>0</v>
      </c>
      <c r="K222" s="135" t="s">
        <v>648</v>
      </c>
      <c r="L222" s="32"/>
      <c r="M222" s="140" t="s">
        <v>1</v>
      </c>
      <c r="N222" s="141" t="s">
        <v>37</v>
      </c>
      <c r="P222" s="142">
        <f>O222*H222</f>
        <v>0</v>
      </c>
      <c r="Q222" s="142">
        <v>1.0000000000000001E-5</v>
      </c>
      <c r="R222" s="142">
        <f>Q222*H222</f>
        <v>1.6800000000000002E-4</v>
      </c>
      <c r="S222" s="142">
        <v>0</v>
      </c>
      <c r="T222" s="143">
        <f>S222*H222</f>
        <v>0</v>
      </c>
      <c r="AR222" s="144" t="s">
        <v>127</v>
      </c>
      <c r="AT222" s="144" t="s">
        <v>184</v>
      </c>
      <c r="AU222" s="144" t="s">
        <v>82</v>
      </c>
      <c r="AY222" s="17" t="s">
        <v>181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80</v>
      </c>
      <c r="BK222" s="145">
        <f>ROUND(I222*H222,2)</f>
        <v>0</v>
      </c>
      <c r="BL222" s="17" t="s">
        <v>127</v>
      </c>
      <c r="BM222" s="144" t="s">
        <v>1270</v>
      </c>
    </row>
    <row r="223" spans="2:65" s="12" customFormat="1">
      <c r="B223" s="146"/>
      <c r="D223" s="147" t="s">
        <v>191</v>
      </c>
      <c r="E223" s="148" t="s">
        <v>1</v>
      </c>
      <c r="F223" s="149" t="s">
        <v>1221</v>
      </c>
      <c r="H223" s="150">
        <v>16.8</v>
      </c>
      <c r="I223" s="151"/>
      <c r="L223" s="146"/>
      <c r="M223" s="152"/>
      <c r="T223" s="153"/>
      <c r="AT223" s="148" t="s">
        <v>191</v>
      </c>
      <c r="AU223" s="148" t="s">
        <v>82</v>
      </c>
      <c r="AV223" s="12" t="s">
        <v>82</v>
      </c>
      <c r="AW223" s="12" t="s">
        <v>29</v>
      </c>
      <c r="AX223" s="12" t="s">
        <v>80</v>
      </c>
      <c r="AY223" s="148" t="s">
        <v>181</v>
      </c>
    </row>
    <row r="224" spans="2:65" s="1" customFormat="1" ht="16.5" customHeight="1">
      <c r="B224" s="132"/>
      <c r="C224" s="170" t="s">
        <v>414</v>
      </c>
      <c r="D224" s="170" t="s">
        <v>272</v>
      </c>
      <c r="E224" s="171" t="s">
        <v>527</v>
      </c>
      <c r="F224" s="172" t="s">
        <v>528</v>
      </c>
      <c r="G224" s="173" t="s">
        <v>240</v>
      </c>
      <c r="H224" s="174">
        <v>18</v>
      </c>
      <c r="I224" s="175"/>
      <c r="J224" s="176">
        <f>ROUND(I224*H224,2)</f>
        <v>0</v>
      </c>
      <c r="K224" s="172" t="s">
        <v>1</v>
      </c>
      <c r="L224" s="177"/>
      <c r="M224" s="178" t="s">
        <v>1</v>
      </c>
      <c r="N224" s="179" t="s">
        <v>37</v>
      </c>
      <c r="P224" s="142">
        <f>O224*H224</f>
        <v>0</v>
      </c>
      <c r="Q224" s="142">
        <v>2.9999999999999997E-4</v>
      </c>
      <c r="R224" s="142">
        <f>Q224*H224</f>
        <v>5.3999999999999994E-3</v>
      </c>
      <c r="S224" s="142">
        <v>0</v>
      </c>
      <c r="T224" s="143">
        <f>S224*H224</f>
        <v>0</v>
      </c>
      <c r="AR224" s="144" t="s">
        <v>275</v>
      </c>
      <c r="AT224" s="144" t="s">
        <v>272</v>
      </c>
      <c r="AU224" s="144" t="s">
        <v>82</v>
      </c>
      <c r="AY224" s="17" t="s">
        <v>181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80</v>
      </c>
      <c r="BK224" s="145">
        <f>ROUND(I224*H224,2)</f>
        <v>0</v>
      </c>
      <c r="BL224" s="17" t="s">
        <v>127</v>
      </c>
      <c r="BM224" s="144" t="s">
        <v>1271</v>
      </c>
    </row>
    <row r="225" spans="2:65" s="12" customFormat="1">
      <c r="B225" s="146"/>
      <c r="D225" s="147" t="s">
        <v>191</v>
      </c>
      <c r="F225" s="149" t="s">
        <v>1223</v>
      </c>
      <c r="H225" s="150">
        <v>18</v>
      </c>
      <c r="I225" s="151"/>
      <c r="L225" s="146"/>
      <c r="M225" s="152"/>
      <c r="T225" s="153"/>
      <c r="AT225" s="148" t="s">
        <v>191</v>
      </c>
      <c r="AU225" s="148" t="s">
        <v>82</v>
      </c>
      <c r="AV225" s="12" t="s">
        <v>82</v>
      </c>
      <c r="AW225" s="12" t="s">
        <v>3</v>
      </c>
      <c r="AX225" s="12" t="s">
        <v>80</v>
      </c>
      <c r="AY225" s="148" t="s">
        <v>181</v>
      </c>
    </row>
    <row r="226" spans="2:65" s="1" customFormat="1" ht="24.2" customHeight="1">
      <c r="B226" s="132"/>
      <c r="C226" s="133" t="s">
        <v>418</v>
      </c>
      <c r="D226" s="133" t="s">
        <v>184</v>
      </c>
      <c r="E226" s="134" t="s">
        <v>532</v>
      </c>
      <c r="F226" s="135" t="s">
        <v>533</v>
      </c>
      <c r="G226" s="136" t="s">
        <v>236</v>
      </c>
      <c r="H226" s="137">
        <v>6.5000000000000002E-2</v>
      </c>
      <c r="I226" s="138"/>
      <c r="J226" s="139">
        <f>ROUND(I226*H226,2)</f>
        <v>0</v>
      </c>
      <c r="K226" s="135" t="s">
        <v>648</v>
      </c>
      <c r="L226" s="32"/>
      <c r="M226" s="140" t="s">
        <v>1</v>
      </c>
      <c r="N226" s="141" t="s">
        <v>37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127</v>
      </c>
      <c r="AT226" s="144" t="s">
        <v>184</v>
      </c>
      <c r="AU226" s="144" t="s">
        <v>82</v>
      </c>
      <c r="AY226" s="17" t="s">
        <v>181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80</v>
      </c>
      <c r="BK226" s="145">
        <f>ROUND(I226*H226,2)</f>
        <v>0</v>
      </c>
      <c r="BL226" s="17" t="s">
        <v>127</v>
      </c>
      <c r="BM226" s="144" t="s">
        <v>1272</v>
      </c>
    </row>
    <row r="227" spans="2:65" s="1" customFormat="1" ht="24.2" customHeight="1">
      <c r="B227" s="132"/>
      <c r="C227" s="133" t="s">
        <v>424</v>
      </c>
      <c r="D227" s="133" t="s">
        <v>184</v>
      </c>
      <c r="E227" s="134" t="s">
        <v>536</v>
      </c>
      <c r="F227" s="135" t="s">
        <v>537</v>
      </c>
      <c r="G227" s="136" t="s">
        <v>236</v>
      </c>
      <c r="H227" s="137">
        <v>6.5000000000000002E-2</v>
      </c>
      <c r="I227" s="138"/>
      <c r="J227" s="139">
        <f>ROUND(I227*H227,2)</f>
        <v>0</v>
      </c>
      <c r="K227" s="135" t="s">
        <v>648</v>
      </c>
      <c r="L227" s="32"/>
      <c r="M227" s="140" t="s">
        <v>1</v>
      </c>
      <c r="N227" s="141" t="s">
        <v>37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127</v>
      </c>
      <c r="AT227" s="144" t="s">
        <v>184</v>
      </c>
      <c r="AU227" s="144" t="s">
        <v>82</v>
      </c>
      <c r="AY227" s="17" t="s">
        <v>181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80</v>
      </c>
      <c r="BK227" s="145">
        <f>ROUND(I227*H227,2)</f>
        <v>0</v>
      </c>
      <c r="BL227" s="17" t="s">
        <v>127</v>
      </c>
      <c r="BM227" s="144" t="s">
        <v>1273</v>
      </c>
    </row>
    <row r="228" spans="2:65" s="11" customFormat="1" ht="22.9" customHeight="1">
      <c r="B228" s="120"/>
      <c r="D228" s="121" t="s">
        <v>71</v>
      </c>
      <c r="E228" s="130" t="s">
        <v>599</v>
      </c>
      <c r="F228" s="130" t="s">
        <v>600</v>
      </c>
      <c r="I228" s="123"/>
      <c r="J228" s="131">
        <f>BK228</f>
        <v>0</v>
      </c>
      <c r="L228" s="120"/>
      <c r="M228" s="125"/>
      <c r="P228" s="126">
        <f>SUM(P229:P235)</f>
        <v>0</v>
      </c>
      <c r="R228" s="126">
        <f>SUM(R229:R235)</f>
        <v>4.0397300000000004E-2</v>
      </c>
      <c r="T228" s="127">
        <f>SUM(T229:T235)</f>
        <v>0</v>
      </c>
      <c r="AR228" s="121" t="s">
        <v>82</v>
      </c>
      <c r="AT228" s="128" t="s">
        <v>71</v>
      </c>
      <c r="AU228" s="128" t="s">
        <v>80</v>
      </c>
      <c r="AY228" s="121" t="s">
        <v>181</v>
      </c>
      <c r="BK228" s="129">
        <f>SUM(BK229:BK235)</f>
        <v>0</v>
      </c>
    </row>
    <row r="229" spans="2:65" s="1" customFormat="1" ht="24.2" customHeight="1">
      <c r="B229" s="132"/>
      <c r="C229" s="133" t="s">
        <v>428</v>
      </c>
      <c r="D229" s="133" t="s">
        <v>184</v>
      </c>
      <c r="E229" s="134" t="s">
        <v>602</v>
      </c>
      <c r="F229" s="135" t="s">
        <v>603</v>
      </c>
      <c r="G229" s="136" t="s">
        <v>187</v>
      </c>
      <c r="H229" s="137">
        <v>20</v>
      </c>
      <c r="I229" s="138"/>
      <c r="J229" s="139">
        <f>ROUND(I229*H229,2)</f>
        <v>0</v>
      </c>
      <c r="K229" s="135" t="s">
        <v>188</v>
      </c>
      <c r="L229" s="32"/>
      <c r="M229" s="140" t="s">
        <v>1</v>
      </c>
      <c r="N229" s="141" t="s">
        <v>37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127</v>
      </c>
      <c r="AT229" s="144" t="s">
        <v>184</v>
      </c>
      <c r="AU229" s="144" t="s">
        <v>82</v>
      </c>
      <c r="AY229" s="17" t="s">
        <v>181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80</v>
      </c>
      <c r="BK229" s="145">
        <f>ROUND(I229*H229,2)</f>
        <v>0</v>
      </c>
      <c r="BL229" s="17" t="s">
        <v>127</v>
      </c>
      <c r="BM229" s="144" t="s">
        <v>1274</v>
      </c>
    </row>
    <row r="230" spans="2:65" s="1" customFormat="1" ht="24.2" customHeight="1">
      <c r="B230" s="132"/>
      <c r="C230" s="133" t="s">
        <v>432</v>
      </c>
      <c r="D230" s="133" t="s">
        <v>184</v>
      </c>
      <c r="E230" s="134" t="s">
        <v>606</v>
      </c>
      <c r="F230" s="135" t="s">
        <v>607</v>
      </c>
      <c r="G230" s="136" t="s">
        <v>187</v>
      </c>
      <c r="H230" s="137">
        <v>20</v>
      </c>
      <c r="I230" s="138"/>
      <c r="J230" s="139">
        <f>ROUND(I230*H230,2)</f>
        <v>0</v>
      </c>
      <c r="K230" s="135" t="s">
        <v>188</v>
      </c>
      <c r="L230" s="32"/>
      <c r="M230" s="140" t="s">
        <v>1</v>
      </c>
      <c r="N230" s="141" t="s">
        <v>37</v>
      </c>
      <c r="P230" s="142">
        <f>O230*H230</f>
        <v>0</v>
      </c>
      <c r="Q230" s="142">
        <v>2.2000000000000001E-4</v>
      </c>
      <c r="R230" s="142">
        <f>Q230*H230</f>
        <v>4.4000000000000003E-3</v>
      </c>
      <c r="S230" s="142">
        <v>0</v>
      </c>
      <c r="T230" s="143">
        <f>S230*H230</f>
        <v>0</v>
      </c>
      <c r="AR230" s="144" t="s">
        <v>127</v>
      </c>
      <c r="AT230" s="144" t="s">
        <v>184</v>
      </c>
      <c r="AU230" s="144" t="s">
        <v>82</v>
      </c>
      <c r="AY230" s="17" t="s">
        <v>181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80</v>
      </c>
      <c r="BK230" s="145">
        <f>ROUND(I230*H230,2)</f>
        <v>0</v>
      </c>
      <c r="BL230" s="17" t="s">
        <v>127</v>
      </c>
      <c r="BM230" s="144" t="s">
        <v>1275</v>
      </c>
    </row>
    <row r="231" spans="2:65" s="1" customFormat="1" ht="21.75" customHeight="1">
      <c r="B231" s="132"/>
      <c r="C231" s="133" t="s">
        <v>436</v>
      </c>
      <c r="D231" s="133" t="s">
        <v>184</v>
      </c>
      <c r="E231" s="134" t="s">
        <v>1228</v>
      </c>
      <c r="F231" s="135" t="s">
        <v>1229</v>
      </c>
      <c r="G231" s="136" t="s">
        <v>187</v>
      </c>
      <c r="H231" s="137">
        <v>17.39</v>
      </c>
      <c r="I231" s="138"/>
      <c r="J231" s="139">
        <f>ROUND(I231*H231,2)</f>
        <v>0</v>
      </c>
      <c r="K231" s="135" t="s">
        <v>188</v>
      </c>
      <c r="L231" s="32"/>
      <c r="M231" s="140" t="s">
        <v>1</v>
      </c>
      <c r="N231" s="141" t="s">
        <v>37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127</v>
      </c>
      <c r="AT231" s="144" t="s">
        <v>184</v>
      </c>
      <c r="AU231" s="144" t="s">
        <v>82</v>
      </c>
      <c r="AY231" s="17" t="s">
        <v>181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80</v>
      </c>
      <c r="BK231" s="145">
        <f>ROUND(I231*H231,2)</f>
        <v>0</v>
      </c>
      <c r="BL231" s="17" t="s">
        <v>127</v>
      </c>
      <c r="BM231" s="144" t="s">
        <v>1230</v>
      </c>
    </row>
    <row r="232" spans="2:65" s="12" customFormat="1">
      <c r="B232" s="146"/>
      <c r="D232" s="147" t="s">
        <v>191</v>
      </c>
      <c r="E232" s="148" t="s">
        <v>1</v>
      </c>
      <c r="F232" s="149" t="s">
        <v>1183</v>
      </c>
      <c r="H232" s="150">
        <v>17.39</v>
      </c>
      <c r="I232" s="151"/>
      <c r="L232" s="146"/>
      <c r="M232" s="152"/>
      <c r="T232" s="153"/>
      <c r="AT232" s="148" t="s">
        <v>191</v>
      </c>
      <c r="AU232" s="148" t="s">
        <v>82</v>
      </c>
      <c r="AV232" s="12" t="s">
        <v>82</v>
      </c>
      <c r="AW232" s="12" t="s">
        <v>29</v>
      </c>
      <c r="AX232" s="12" t="s">
        <v>80</v>
      </c>
      <c r="AY232" s="148" t="s">
        <v>181</v>
      </c>
    </row>
    <row r="233" spans="2:65" s="1" customFormat="1" ht="33" customHeight="1">
      <c r="B233" s="132"/>
      <c r="C233" s="133" t="s">
        <v>440</v>
      </c>
      <c r="D233" s="133" t="s">
        <v>184</v>
      </c>
      <c r="E233" s="134" t="s">
        <v>1231</v>
      </c>
      <c r="F233" s="135" t="s">
        <v>1232</v>
      </c>
      <c r="G233" s="136" t="s">
        <v>187</v>
      </c>
      <c r="H233" s="137">
        <v>17.39</v>
      </c>
      <c r="I233" s="138"/>
      <c r="J233" s="139">
        <f>ROUND(I233*H233,2)</f>
        <v>0</v>
      </c>
      <c r="K233" s="135" t="s">
        <v>188</v>
      </c>
      <c r="L233" s="32"/>
      <c r="M233" s="140" t="s">
        <v>1</v>
      </c>
      <c r="N233" s="141" t="s">
        <v>37</v>
      </c>
      <c r="P233" s="142">
        <f>O233*H233</f>
        <v>0</v>
      </c>
      <c r="Q233" s="142">
        <v>1.4400000000000001E-3</v>
      </c>
      <c r="R233" s="142">
        <f>Q233*H233</f>
        <v>2.5041600000000001E-2</v>
      </c>
      <c r="S233" s="142">
        <v>0</v>
      </c>
      <c r="T233" s="143">
        <f>S233*H233</f>
        <v>0</v>
      </c>
      <c r="AR233" s="144" t="s">
        <v>127</v>
      </c>
      <c r="AT233" s="144" t="s">
        <v>184</v>
      </c>
      <c r="AU233" s="144" t="s">
        <v>82</v>
      </c>
      <c r="AY233" s="17" t="s">
        <v>181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80</v>
      </c>
      <c r="BK233" s="145">
        <f>ROUND(I233*H233,2)</f>
        <v>0</v>
      </c>
      <c r="BL233" s="17" t="s">
        <v>127</v>
      </c>
      <c r="BM233" s="144" t="s">
        <v>1233</v>
      </c>
    </row>
    <row r="234" spans="2:65" s="1" customFormat="1" ht="21.75" customHeight="1">
      <c r="B234" s="132"/>
      <c r="C234" s="133" t="s">
        <v>444</v>
      </c>
      <c r="D234" s="133" t="s">
        <v>184</v>
      </c>
      <c r="E234" s="134" t="s">
        <v>1234</v>
      </c>
      <c r="F234" s="135" t="s">
        <v>1235</v>
      </c>
      <c r="G234" s="136" t="s">
        <v>187</v>
      </c>
      <c r="H234" s="137">
        <v>17.39</v>
      </c>
      <c r="I234" s="138"/>
      <c r="J234" s="139">
        <f>ROUND(I234*H234,2)</f>
        <v>0</v>
      </c>
      <c r="K234" s="135" t="s">
        <v>188</v>
      </c>
      <c r="L234" s="32"/>
      <c r="M234" s="140" t="s">
        <v>1</v>
      </c>
      <c r="N234" s="141" t="s">
        <v>37</v>
      </c>
      <c r="P234" s="142">
        <f>O234*H234</f>
        <v>0</v>
      </c>
      <c r="Q234" s="142">
        <v>2.5000000000000001E-4</v>
      </c>
      <c r="R234" s="142">
        <f>Q234*H234</f>
        <v>4.3474999999999998E-3</v>
      </c>
      <c r="S234" s="142">
        <v>0</v>
      </c>
      <c r="T234" s="143">
        <f>S234*H234</f>
        <v>0</v>
      </c>
      <c r="AR234" s="144" t="s">
        <v>127</v>
      </c>
      <c r="AT234" s="144" t="s">
        <v>184</v>
      </c>
      <c r="AU234" s="144" t="s">
        <v>82</v>
      </c>
      <c r="AY234" s="17" t="s">
        <v>181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80</v>
      </c>
      <c r="BK234" s="145">
        <f>ROUND(I234*H234,2)</f>
        <v>0</v>
      </c>
      <c r="BL234" s="17" t="s">
        <v>127</v>
      </c>
      <c r="BM234" s="144" t="s">
        <v>1236</v>
      </c>
    </row>
    <row r="235" spans="2:65" s="1" customFormat="1" ht="21.75" customHeight="1">
      <c r="B235" s="132"/>
      <c r="C235" s="133" t="s">
        <v>448</v>
      </c>
      <c r="D235" s="133" t="s">
        <v>184</v>
      </c>
      <c r="E235" s="134" t="s">
        <v>1237</v>
      </c>
      <c r="F235" s="135" t="s">
        <v>1238</v>
      </c>
      <c r="G235" s="136" t="s">
        <v>187</v>
      </c>
      <c r="H235" s="137">
        <v>17.39</v>
      </c>
      <c r="I235" s="138"/>
      <c r="J235" s="139">
        <f>ROUND(I235*H235,2)</f>
        <v>0</v>
      </c>
      <c r="K235" s="135" t="s">
        <v>188</v>
      </c>
      <c r="L235" s="32"/>
      <c r="M235" s="140" t="s">
        <v>1</v>
      </c>
      <c r="N235" s="141" t="s">
        <v>37</v>
      </c>
      <c r="P235" s="142">
        <f>O235*H235</f>
        <v>0</v>
      </c>
      <c r="Q235" s="142">
        <v>3.8000000000000002E-4</v>
      </c>
      <c r="R235" s="142">
        <f>Q235*H235</f>
        <v>6.6082000000000007E-3</v>
      </c>
      <c r="S235" s="142">
        <v>0</v>
      </c>
      <c r="T235" s="143">
        <f>S235*H235</f>
        <v>0</v>
      </c>
      <c r="AR235" s="144" t="s">
        <v>127</v>
      </c>
      <c r="AT235" s="144" t="s">
        <v>184</v>
      </c>
      <c r="AU235" s="144" t="s">
        <v>82</v>
      </c>
      <c r="AY235" s="17" t="s">
        <v>181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80</v>
      </c>
      <c r="BK235" s="145">
        <f>ROUND(I235*H235,2)</f>
        <v>0</v>
      </c>
      <c r="BL235" s="17" t="s">
        <v>127</v>
      </c>
      <c r="BM235" s="144" t="s">
        <v>1239</v>
      </c>
    </row>
    <row r="236" spans="2:65" s="11" customFormat="1" ht="22.9" customHeight="1">
      <c r="B236" s="120"/>
      <c r="D236" s="121" t="s">
        <v>71</v>
      </c>
      <c r="E236" s="130" t="s">
        <v>609</v>
      </c>
      <c r="F236" s="130" t="s">
        <v>610</v>
      </c>
      <c r="I236" s="123"/>
      <c r="J236" s="131">
        <f>BK236</f>
        <v>0</v>
      </c>
      <c r="L236" s="120"/>
      <c r="M236" s="125"/>
      <c r="P236" s="126">
        <f>SUM(P237:P247)</f>
        <v>0</v>
      </c>
      <c r="R236" s="126">
        <f>SUM(R237:R247)</f>
        <v>2.9411499999999997E-2</v>
      </c>
      <c r="T236" s="127">
        <f>SUM(T237:T247)</f>
        <v>4.7364E-3</v>
      </c>
      <c r="AR236" s="121" t="s">
        <v>82</v>
      </c>
      <c r="AT236" s="128" t="s">
        <v>71</v>
      </c>
      <c r="AU236" s="128" t="s">
        <v>80</v>
      </c>
      <c r="AY236" s="121" t="s">
        <v>181</v>
      </c>
      <c r="BK236" s="129">
        <f>SUM(BK237:BK247)</f>
        <v>0</v>
      </c>
    </row>
    <row r="237" spans="2:65" s="1" customFormat="1" ht="24.2" customHeight="1">
      <c r="B237" s="132"/>
      <c r="C237" s="133" t="s">
        <v>454</v>
      </c>
      <c r="D237" s="133" t="s">
        <v>184</v>
      </c>
      <c r="E237" s="134" t="s">
        <v>612</v>
      </c>
      <c r="F237" s="135" t="s">
        <v>613</v>
      </c>
      <c r="G237" s="136" t="s">
        <v>187</v>
      </c>
      <c r="H237" s="137">
        <v>39.47</v>
      </c>
      <c r="I237" s="138"/>
      <c r="J237" s="139">
        <f>ROUND(I237*H237,2)</f>
        <v>0</v>
      </c>
      <c r="K237" s="135" t="s">
        <v>188</v>
      </c>
      <c r="L237" s="32"/>
      <c r="M237" s="140" t="s">
        <v>1</v>
      </c>
      <c r="N237" s="141" t="s">
        <v>37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127</v>
      </c>
      <c r="AT237" s="144" t="s">
        <v>184</v>
      </c>
      <c r="AU237" s="144" t="s">
        <v>82</v>
      </c>
      <c r="AY237" s="17" t="s">
        <v>181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80</v>
      </c>
      <c r="BK237" s="145">
        <f>ROUND(I237*H237,2)</f>
        <v>0</v>
      </c>
      <c r="BL237" s="17" t="s">
        <v>127</v>
      </c>
      <c r="BM237" s="144" t="s">
        <v>721</v>
      </c>
    </row>
    <row r="238" spans="2:65" s="1" customFormat="1" ht="24.2" customHeight="1">
      <c r="B238" s="132"/>
      <c r="C238" s="133" t="s">
        <v>459</v>
      </c>
      <c r="D238" s="133" t="s">
        <v>184</v>
      </c>
      <c r="E238" s="134" t="s">
        <v>619</v>
      </c>
      <c r="F238" s="135" t="s">
        <v>620</v>
      </c>
      <c r="G238" s="136" t="s">
        <v>187</v>
      </c>
      <c r="H238" s="137">
        <v>39.47</v>
      </c>
      <c r="I238" s="138"/>
      <c r="J238" s="139">
        <f>ROUND(I238*H238,2)</f>
        <v>0</v>
      </c>
      <c r="K238" s="135" t="s">
        <v>188</v>
      </c>
      <c r="L238" s="32"/>
      <c r="M238" s="140" t="s">
        <v>1</v>
      </c>
      <c r="N238" s="141" t="s">
        <v>37</v>
      </c>
      <c r="P238" s="142">
        <f>O238*H238</f>
        <v>0</v>
      </c>
      <c r="Q238" s="142">
        <v>1.0000000000000001E-5</v>
      </c>
      <c r="R238" s="142">
        <f>Q238*H238</f>
        <v>3.947E-4</v>
      </c>
      <c r="S238" s="142">
        <v>1.2E-4</v>
      </c>
      <c r="T238" s="143">
        <f>S238*H238</f>
        <v>4.7364E-3</v>
      </c>
      <c r="AR238" s="144" t="s">
        <v>127</v>
      </c>
      <c r="AT238" s="144" t="s">
        <v>184</v>
      </c>
      <c r="AU238" s="144" t="s">
        <v>82</v>
      </c>
      <c r="AY238" s="17" t="s">
        <v>181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80</v>
      </c>
      <c r="BK238" s="145">
        <f>ROUND(I238*H238,2)</f>
        <v>0</v>
      </c>
      <c r="BL238" s="17" t="s">
        <v>127</v>
      </c>
      <c r="BM238" s="144" t="s">
        <v>722</v>
      </c>
    </row>
    <row r="239" spans="2:65" s="1" customFormat="1" ht="24.2" customHeight="1">
      <c r="B239" s="132"/>
      <c r="C239" s="133" t="s">
        <v>463</v>
      </c>
      <c r="D239" s="133" t="s">
        <v>184</v>
      </c>
      <c r="E239" s="134" t="s">
        <v>623</v>
      </c>
      <c r="F239" s="135" t="s">
        <v>624</v>
      </c>
      <c r="G239" s="136" t="s">
        <v>187</v>
      </c>
      <c r="H239" s="137">
        <v>63.08</v>
      </c>
      <c r="I239" s="138"/>
      <c r="J239" s="139">
        <f>ROUND(I239*H239,2)</f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>O239*H239</f>
        <v>0</v>
      </c>
      <c r="Q239" s="142">
        <v>2.0000000000000001E-4</v>
      </c>
      <c r="R239" s="142">
        <f>Q239*H239</f>
        <v>1.2616E-2</v>
      </c>
      <c r="S239" s="142">
        <v>0</v>
      </c>
      <c r="T239" s="143">
        <f>S239*H239</f>
        <v>0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80</v>
      </c>
      <c r="BK239" s="145">
        <f>ROUND(I239*H239,2)</f>
        <v>0</v>
      </c>
      <c r="BL239" s="17" t="s">
        <v>127</v>
      </c>
      <c r="BM239" s="144" t="s">
        <v>723</v>
      </c>
    </row>
    <row r="240" spans="2:65" s="14" customFormat="1">
      <c r="B240" s="164"/>
      <c r="D240" s="147" t="s">
        <v>191</v>
      </c>
      <c r="E240" s="165" t="s">
        <v>1</v>
      </c>
      <c r="F240" s="166" t="s">
        <v>724</v>
      </c>
      <c r="H240" s="165" t="s">
        <v>1</v>
      </c>
      <c r="I240" s="167"/>
      <c r="L240" s="164"/>
      <c r="M240" s="168"/>
      <c r="T240" s="169"/>
      <c r="AT240" s="165" t="s">
        <v>191</v>
      </c>
      <c r="AU240" s="165" t="s">
        <v>82</v>
      </c>
      <c r="AV240" s="14" t="s">
        <v>80</v>
      </c>
      <c r="AW240" s="14" t="s">
        <v>29</v>
      </c>
      <c r="AX240" s="14" t="s">
        <v>72</v>
      </c>
      <c r="AY240" s="165" t="s">
        <v>181</v>
      </c>
    </row>
    <row r="241" spans="2:65" s="12" customFormat="1">
      <c r="B241" s="146"/>
      <c r="D241" s="147" t="s">
        <v>191</v>
      </c>
      <c r="E241" s="148" t="s">
        <v>1</v>
      </c>
      <c r="F241" s="149" t="s">
        <v>1240</v>
      </c>
      <c r="H241" s="150">
        <v>39.47</v>
      </c>
      <c r="I241" s="151"/>
      <c r="L241" s="146"/>
      <c r="M241" s="152"/>
      <c r="T241" s="153"/>
      <c r="AT241" s="148" t="s">
        <v>191</v>
      </c>
      <c r="AU241" s="148" t="s">
        <v>82</v>
      </c>
      <c r="AV241" s="12" t="s">
        <v>82</v>
      </c>
      <c r="AW241" s="12" t="s">
        <v>29</v>
      </c>
      <c r="AX241" s="12" t="s">
        <v>72</v>
      </c>
      <c r="AY241" s="148" t="s">
        <v>181</v>
      </c>
    </row>
    <row r="242" spans="2:65" s="14" customFormat="1">
      <c r="B242" s="164"/>
      <c r="D242" s="147" t="s">
        <v>191</v>
      </c>
      <c r="E242" s="165" t="s">
        <v>1</v>
      </c>
      <c r="F242" s="166" t="s">
        <v>771</v>
      </c>
      <c r="H242" s="165" t="s">
        <v>1</v>
      </c>
      <c r="I242" s="167"/>
      <c r="L242" s="164"/>
      <c r="M242" s="168"/>
      <c r="T242" s="169"/>
      <c r="AT242" s="165" t="s">
        <v>191</v>
      </c>
      <c r="AU242" s="165" t="s">
        <v>82</v>
      </c>
      <c r="AV242" s="14" t="s">
        <v>80</v>
      </c>
      <c r="AW242" s="14" t="s">
        <v>29</v>
      </c>
      <c r="AX242" s="14" t="s">
        <v>72</v>
      </c>
      <c r="AY242" s="165" t="s">
        <v>181</v>
      </c>
    </row>
    <row r="243" spans="2:65" s="12" customFormat="1">
      <c r="B243" s="146"/>
      <c r="D243" s="147" t="s">
        <v>191</v>
      </c>
      <c r="E243" s="148" t="s">
        <v>1</v>
      </c>
      <c r="F243" s="149" t="s">
        <v>1241</v>
      </c>
      <c r="H243" s="150">
        <v>19.61</v>
      </c>
      <c r="I243" s="151"/>
      <c r="L243" s="146"/>
      <c r="M243" s="152"/>
      <c r="T243" s="153"/>
      <c r="AT243" s="148" t="s">
        <v>191</v>
      </c>
      <c r="AU243" s="148" t="s">
        <v>82</v>
      </c>
      <c r="AV243" s="12" t="s">
        <v>82</v>
      </c>
      <c r="AW243" s="12" t="s">
        <v>29</v>
      </c>
      <c r="AX243" s="12" t="s">
        <v>72</v>
      </c>
      <c r="AY243" s="148" t="s">
        <v>181</v>
      </c>
    </row>
    <row r="244" spans="2:65" s="14" customFormat="1">
      <c r="B244" s="164"/>
      <c r="D244" s="147" t="s">
        <v>191</v>
      </c>
      <c r="E244" s="165" t="s">
        <v>1</v>
      </c>
      <c r="F244" s="166" t="s">
        <v>726</v>
      </c>
      <c r="H244" s="165" t="s">
        <v>1</v>
      </c>
      <c r="I244" s="167"/>
      <c r="L244" s="164"/>
      <c r="M244" s="168"/>
      <c r="T244" s="169"/>
      <c r="AT244" s="165" t="s">
        <v>191</v>
      </c>
      <c r="AU244" s="165" t="s">
        <v>82</v>
      </c>
      <c r="AV244" s="14" t="s">
        <v>80</v>
      </c>
      <c r="AW244" s="14" t="s">
        <v>29</v>
      </c>
      <c r="AX244" s="14" t="s">
        <v>72</v>
      </c>
      <c r="AY244" s="165" t="s">
        <v>181</v>
      </c>
    </row>
    <row r="245" spans="2:65" s="12" customFormat="1">
      <c r="B245" s="146"/>
      <c r="D245" s="147" t="s">
        <v>191</v>
      </c>
      <c r="E245" s="148" t="s">
        <v>1</v>
      </c>
      <c r="F245" s="149" t="s">
        <v>1242</v>
      </c>
      <c r="H245" s="150">
        <v>4</v>
      </c>
      <c r="I245" s="151"/>
      <c r="L245" s="146"/>
      <c r="M245" s="152"/>
      <c r="T245" s="153"/>
      <c r="AT245" s="148" t="s">
        <v>191</v>
      </c>
      <c r="AU245" s="148" t="s">
        <v>82</v>
      </c>
      <c r="AV245" s="12" t="s">
        <v>82</v>
      </c>
      <c r="AW245" s="12" t="s">
        <v>29</v>
      </c>
      <c r="AX245" s="12" t="s">
        <v>72</v>
      </c>
      <c r="AY245" s="148" t="s">
        <v>181</v>
      </c>
    </row>
    <row r="246" spans="2:65" s="13" customFormat="1">
      <c r="B246" s="154"/>
      <c r="D246" s="147" t="s">
        <v>191</v>
      </c>
      <c r="E246" s="155" t="s">
        <v>1</v>
      </c>
      <c r="F246" s="156" t="s">
        <v>193</v>
      </c>
      <c r="H246" s="157">
        <v>63.08</v>
      </c>
      <c r="I246" s="158"/>
      <c r="L246" s="154"/>
      <c r="M246" s="159"/>
      <c r="T246" s="160"/>
      <c r="AT246" s="155" t="s">
        <v>191</v>
      </c>
      <c r="AU246" s="155" t="s">
        <v>82</v>
      </c>
      <c r="AV246" s="13" t="s">
        <v>189</v>
      </c>
      <c r="AW246" s="13" t="s">
        <v>29</v>
      </c>
      <c r="AX246" s="13" t="s">
        <v>80</v>
      </c>
      <c r="AY246" s="155" t="s">
        <v>181</v>
      </c>
    </row>
    <row r="247" spans="2:65" s="1" customFormat="1" ht="33" customHeight="1">
      <c r="B247" s="132"/>
      <c r="C247" s="133" t="s">
        <v>467</v>
      </c>
      <c r="D247" s="133" t="s">
        <v>184</v>
      </c>
      <c r="E247" s="134" t="s">
        <v>627</v>
      </c>
      <c r="F247" s="135" t="s">
        <v>628</v>
      </c>
      <c r="G247" s="136" t="s">
        <v>187</v>
      </c>
      <c r="H247" s="137">
        <v>63.08</v>
      </c>
      <c r="I247" s="138"/>
      <c r="J247" s="139">
        <f>ROUND(I247*H247,2)</f>
        <v>0</v>
      </c>
      <c r="K247" s="135" t="s">
        <v>188</v>
      </c>
      <c r="L247" s="32"/>
      <c r="M247" s="180" t="s">
        <v>1</v>
      </c>
      <c r="N247" s="181" t="s">
        <v>37</v>
      </c>
      <c r="O247" s="182"/>
      <c r="P247" s="183">
        <f>O247*H247</f>
        <v>0</v>
      </c>
      <c r="Q247" s="183">
        <v>2.5999999999999998E-4</v>
      </c>
      <c r="R247" s="183">
        <f>Q247*H247</f>
        <v>1.6400799999999997E-2</v>
      </c>
      <c r="S247" s="183">
        <v>0</v>
      </c>
      <c r="T247" s="184">
        <f>S247*H247</f>
        <v>0</v>
      </c>
      <c r="AR247" s="144" t="s">
        <v>127</v>
      </c>
      <c r="AT247" s="144" t="s">
        <v>184</v>
      </c>
      <c r="AU247" s="144" t="s">
        <v>82</v>
      </c>
      <c r="AY247" s="17" t="s">
        <v>181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80</v>
      </c>
      <c r="BK247" s="145">
        <f>ROUND(I247*H247,2)</f>
        <v>0</v>
      </c>
      <c r="BL247" s="17" t="s">
        <v>127</v>
      </c>
      <c r="BM247" s="144" t="s">
        <v>728</v>
      </c>
    </row>
    <row r="248" spans="2:65" s="1" customFormat="1" ht="6.95" customHeight="1">
      <c r="B248" s="44"/>
      <c r="C248" s="45"/>
      <c r="D248" s="45"/>
      <c r="E248" s="45"/>
      <c r="F248" s="45"/>
      <c r="G248" s="45"/>
      <c r="H248" s="45"/>
      <c r="I248" s="45"/>
      <c r="J248" s="45"/>
      <c r="K248" s="45"/>
      <c r="L248" s="32"/>
    </row>
  </sheetData>
  <autoFilter ref="C131:K247" xr:uid="{00000000-0009-0000-0000-00000D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4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121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1276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ROUND((SUM(BE132:BE247)),  2)</f>
        <v>0</v>
      </c>
      <c r="I33" s="92">
        <v>0.21</v>
      </c>
      <c r="J33" s="91">
        <f>ROUND(((SUM(BE132:BE247))*I33),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ROUND((SUM(BF132:BF247)),  2)</f>
        <v>0</v>
      </c>
      <c r="I34" s="92">
        <v>0.15</v>
      </c>
      <c r="J34" s="91">
        <f>ROUND(((SUM(BF132:BF247))*I34),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ROUND((SUM(BG132:BG247)),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ROUND((SUM(BH132:BH247)),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ROUND((SUM(BI132:BI247)),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13 - m.č. 409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J132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J150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J162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J171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J173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J174</f>
        <v>0</v>
      </c>
      <c r="L103" s="108"/>
    </row>
    <row r="104" spans="2:12" s="9" customFormat="1" ht="19.899999999999999" customHeight="1">
      <c r="B104" s="108"/>
      <c r="D104" s="109" t="s">
        <v>155</v>
      </c>
      <c r="E104" s="110"/>
      <c r="F104" s="110"/>
      <c r="G104" s="110"/>
      <c r="H104" s="110"/>
      <c r="I104" s="110"/>
      <c r="J104" s="111">
        <f>J183</f>
        <v>0</v>
      </c>
      <c r="L104" s="108"/>
    </row>
    <row r="105" spans="2:12" s="9" customFormat="1" ht="19.899999999999999" customHeight="1">
      <c r="B105" s="108"/>
      <c r="D105" s="109" t="s">
        <v>156</v>
      </c>
      <c r="E105" s="110"/>
      <c r="F105" s="110"/>
      <c r="G105" s="110"/>
      <c r="H105" s="110"/>
      <c r="I105" s="110"/>
      <c r="J105" s="111">
        <f>J185</f>
        <v>0</v>
      </c>
      <c r="L105" s="108"/>
    </row>
    <row r="106" spans="2:12" s="9" customFormat="1" ht="19.899999999999999" customHeight="1">
      <c r="B106" s="108"/>
      <c r="D106" s="109" t="s">
        <v>157</v>
      </c>
      <c r="E106" s="110"/>
      <c r="F106" s="110"/>
      <c r="G106" s="110"/>
      <c r="H106" s="110"/>
      <c r="I106" s="110"/>
      <c r="J106" s="111">
        <f>J188</f>
        <v>0</v>
      </c>
      <c r="L106" s="108"/>
    </row>
    <row r="107" spans="2:12" s="9" customFormat="1" ht="19.899999999999999" customHeight="1">
      <c r="B107" s="108"/>
      <c r="D107" s="109" t="s">
        <v>158</v>
      </c>
      <c r="E107" s="110"/>
      <c r="F107" s="110"/>
      <c r="G107" s="110"/>
      <c r="H107" s="110"/>
      <c r="I107" s="110"/>
      <c r="J107" s="111">
        <f>J199</f>
        <v>0</v>
      </c>
      <c r="L107" s="108"/>
    </row>
    <row r="108" spans="2:12" s="9" customFormat="1" ht="19.899999999999999" customHeight="1">
      <c r="B108" s="108"/>
      <c r="D108" s="109" t="s">
        <v>159</v>
      </c>
      <c r="E108" s="110"/>
      <c r="F108" s="110"/>
      <c r="G108" s="110"/>
      <c r="H108" s="110"/>
      <c r="I108" s="110"/>
      <c r="J108" s="111">
        <f>J206</f>
        <v>0</v>
      </c>
      <c r="L108" s="108"/>
    </row>
    <row r="109" spans="2:12" s="9" customFormat="1" ht="19.899999999999999" customHeight="1">
      <c r="B109" s="108"/>
      <c r="D109" s="109" t="s">
        <v>160</v>
      </c>
      <c r="E109" s="110"/>
      <c r="F109" s="110"/>
      <c r="G109" s="110"/>
      <c r="H109" s="110"/>
      <c r="I109" s="110"/>
      <c r="J109" s="111">
        <f>J211</f>
        <v>0</v>
      </c>
      <c r="L109" s="108"/>
    </row>
    <row r="110" spans="2:12" s="9" customFormat="1" ht="19.899999999999999" customHeight="1">
      <c r="B110" s="108"/>
      <c r="D110" s="109" t="s">
        <v>162</v>
      </c>
      <c r="E110" s="110"/>
      <c r="F110" s="110"/>
      <c r="G110" s="110"/>
      <c r="H110" s="110"/>
      <c r="I110" s="110"/>
      <c r="J110" s="111">
        <f>J215</f>
        <v>0</v>
      </c>
      <c r="L110" s="108"/>
    </row>
    <row r="111" spans="2:12" s="9" customFormat="1" ht="19.899999999999999" customHeight="1">
      <c r="B111" s="108"/>
      <c r="D111" s="109" t="s">
        <v>164</v>
      </c>
      <c r="E111" s="110"/>
      <c r="F111" s="110"/>
      <c r="G111" s="110"/>
      <c r="H111" s="110"/>
      <c r="I111" s="110"/>
      <c r="J111" s="111">
        <f>J228</f>
        <v>0</v>
      </c>
      <c r="L111" s="108"/>
    </row>
    <row r="112" spans="2:12" s="9" customFormat="1" ht="19.899999999999999" customHeight="1">
      <c r="B112" s="108"/>
      <c r="D112" s="109" t="s">
        <v>165</v>
      </c>
      <c r="E112" s="110"/>
      <c r="F112" s="110"/>
      <c r="G112" s="110"/>
      <c r="H112" s="110"/>
      <c r="I112" s="110"/>
      <c r="J112" s="111">
        <f>J236</f>
        <v>0</v>
      </c>
      <c r="L112" s="108"/>
    </row>
    <row r="113" spans="2:12" s="1" customFormat="1" ht="21.75" customHeight="1">
      <c r="B113" s="32"/>
      <c r="L113" s="32"/>
    </row>
    <row r="114" spans="2:12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>
      <c r="B119" s="32"/>
      <c r="C119" s="21" t="s">
        <v>166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16.5" customHeight="1">
      <c r="B122" s="32"/>
      <c r="E122" s="235" t="str">
        <f>E7</f>
        <v>Rekonstrukce ubytovacího zázemí pavilon A</v>
      </c>
      <c r="F122" s="236"/>
      <c r="G122" s="236"/>
      <c r="H122" s="236"/>
      <c r="L122" s="32"/>
    </row>
    <row r="123" spans="2:12" s="1" customFormat="1" ht="12" customHeight="1">
      <c r="B123" s="32"/>
      <c r="C123" s="27" t="s">
        <v>137</v>
      </c>
      <c r="L123" s="32"/>
    </row>
    <row r="124" spans="2:12" s="1" customFormat="1" ht="16.5" customHeight="1">
      <c r="B124" s="32"/>
      <c r="E124" s="198" t="str">
        <f>E9</f>
        <v>13 - m.č. 409</v>
      </c>
      <c r="F124" s="234"/>
      <c r="G124" s="234"/>
      <c r="H124" s="234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F12</f>
        <v xml:space="preserve"> </v>
      </c>
      <c r="I126" s="27" t="s">
        <v>22</v>
      </c>
      <c r="J126" s="52">
        <f>IF(J12="","",J12)</f>
        <v>0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23</v>
      </c>
      <c r="F128" s="25" t="str">
        <f>E15</f>
        <v xml:space="preserve"> </v>
      </c>
      <c r="I128" s="27" t="s">
        <v>28</v>
      </c>
      <c r="J128" s="30" t="str">
        <f>E21</f>
        <v xml:space="preserve"> </v>
      </c>
      <c r="L128" s="32"/>
    </row>
    <row r="129" spans="2:65" s="1" customFormat="1" ht="15.2" customHeight="1">
      <c r="B129" s="32"/>
      <c r="C129" s="27" t="s">
        <v>26</v>
      </c>
      <c r="F129" s="25" t="str">
        <f>IF(E18="","",E18)</f>
        <v>Vyplň údaj</v>
      </c>
      <c r="I129" s="27" t="s">
        <v>30</v>
      </c>
      <c r="J129" s="30" t="str">
        <f>E24</f>
        <v xml:space="preserve"> 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2"/>
      <c r="C131" s="113" t="s">
        <v>167</v>
      </c>
      <c r="D131" s="114" t="s">
        <v>57</v>
      </c>
      <c r="E131" s="114" t="s">
        <v>53</v>
      </c>
      <c r="F131" s="114" t="s">
        <v>54</v>
      </c>
      <c r="G131" s="114" t="s">
        <v>168</v>
      </c>
      <c r="H131" s="114" t="s">
        <v>169</v>
      </c>
      <c r="I131" s="114" t="s">
        <v>170</v>
      </c>
      <c r="J131" s="114" t="s">
        <v>141</v>
      </c>
      <c r="K131" s="115" t="s">
        <v>171</v>
      </c>
      <c r="L131" s="112"/>
      <c r="M131" s="59" t="s">
        <v>1</v>
      </c>
      <c r="N131" s="60" t="s">
        <v>36</v>
      </c>
      <c r="O131" s="60" t="s">
        <v>172</v>
      </c>
      <c r="P131" s="60" t="s">
        <v>173</v>
      </c>
      <c r="Q131" s="60" t="s">
        <v>174</v>
      </c>
      <c r="R131" s="60" t="s">
        <v>175</v>
      </c>
      <c r="S131" s="60" t="s">
        <v>176</v>
      </c>
      <c r="T131" s="61" t="s">
        <v>177</v>
      </c>
    </row>
    <row r="132" spans="2:65" s="1" customFormat="1" ht="22.9" customHeight="1">
      <c r="B132" s="32"/>
      <c r="C132" s="64" t="s">
        <v>178</v>
      </c>
      <c r="J132" s="116">
        <f>BK132</f>
        <v>0</v>
      </c>
      <c r="L132" s="32"/>
      <c r="M132" s="62"/>
      <c r="N132" s="53"/>
      <c r="O132" s="53"/>
      <c r="P132" s="117">
        <f>P133+P173</f>
        <v>0</v>
      </c>
      <c r="Q132" s="53"/>
      <c r="R132" s="117">
        <f>R133+R173</f>
        <v>1.47680397</v>
      </c>
      <c r="S132" s="53"/>
      <c r="T132" s="118">
        <f>T133+T173</f>
        <v>2.7089164000000001</v>
      </c>
      <c r="AT132" s="17" t="s">
        <v>71</v>
      </c>
      <c r="AU132" s="17" t="s">
        <v>143</v>
      </c>
      <c r="BK132" s="119">
        <f>BK133+BK173</f>
        <v>0</v>
      </c>
    </row>
    <row r="133" spans="2:65" s="11" customFormat="1" ht="25.9" customHeight="1">
      <c r="B133" s="120"/>
      <c r="D133" s="121" t="s">
        <v>71</v>
      </c>
      <c r="E133" s="122" t="s">
        <v>179</v>
      </c>
      <c r="F133" s="122" t="s">
        <v>180</v>
      </c>
      <c r="I133" s="123"/>
      <c r="J133" s="124">
        <f>BK133</f>
        <v>0</v>
      </c>
      <c r="L133" s="120"/>
      <c r="M133" s="125"/>
      <c r="P133" s="126">
        <f>P134+P150+P162+P171</f>
        <v>0</v>
      </c>
      <c r="R133" s="126">
        <f>R134+R150+R162+R171</f>
        <v>0.36450710000000003</v>
      </c>
      <c r="T133" s="127">
        <f>T134+T150+T162+T171</f>
        <v>2.5140199999999999</v>
      </c>
      <c r="AR133" s="121" t="s">
        <v>80</v>
      </c>
      <c r="AT133" s="128" t="s">
        <v>71</v>
      </c>
      <c r="AU133" s="128" t="s">
        <v>72</v>
      </c>
      <c r="AY133" s="121" t="s">
        <v>181</v>
      </c>
      <c r="BK133" s="129">
        <f>BK134+BK150+BK162+BK171</f>
        <v>0</v>
      </c>
    </row>
    <row r="134" spans="2:65" s="11" customFormat="1" ht="22.9" customHeight="1">
      <c r="B134" s="120"/>
      <c r="D134" s="121" t="s">
        <v>71</v>
      </c>
      <c r="E134" s="130" t="s">
        <v>182</v>
      </c>
      <c r="F134" s="130" t="s">
        <v>183</v>
      </c>
      <c r="I134" s="123"/>
      <c r="J134" s="131">
        <f>BK134</f>
        <v>0</v>
      </c>
      <c r="L134" s="120"/>
      <c r="M134" s="125"/>
      <c r="P134" s="126">
        <f>SUM(P135:P149)</f>
        <v>0</v>
      </c>
      <c r="R134" s="126">
        <f>SUM(R135:R149)</f>
        <v>0.36155080000000001</v>
      </c>
      <c r="T134" s="127">
        <f>SUM(T135:T149)</f>
        <v>0</v>
      </c>
      <c r="AR134" s="121" t="s">
        <v>80</v>
      </c>
      <c r="AT134" s="128" t="s">
        <v>71</v>
      </c>
      <c r="AU134" s="128" t="s">
        <v>80</v>
      </c>
      <c r="AY134" s="121" t="s">
        <v>181</v>
      </c>
      <c r="BK134" s="129">
        <f>SUM(BK135:BK149)</f>
        <v>0</v>
      </c>
    </row>
    <row r="135" spans="2:65" s="1" customFormat="1" ht="33" customHeight="1">
      <c r="B135" s="132"/>
      <c r="C135" s="133" t="s">
        <v>80</v>
      </c>
      <c r="D135" s="133" t="s">
        <v>184</v>
      </c>
      <c r="E135" s="134" t="s">
        <v>631</v>
      </c>
      <c r="F135" s="135" t="s">
        <v>632</v>
      </c>
      <c r="G135" s="136" t="s">
        <v>187</v>
      </c>
      <c r="H135" s="137">
        <v>20</v>
      </c>
      <c r="I135" s="138"/>
      <c r="J135" s="139">
        <f>ROUND(I135*H135,2)</f>
        <v>0</v>
      </c>
      <c r="K135" s="135" t="s">
        <v>188</v>
      </c>
      <c r="L135" s="32"/>
      <c r="M135" s="140" t="s">
        <v>1</v>
      </c>
      <c r="N135" s="141" t="s">
        <v>37</v>
      </c>
      <c r="P135" s="142">
        <f>O135*H135</f>
        <v>0</v>
      </c>
      <c r="Q135" s="142">
        <v>3.0000000000000001E-3</v>
      </c>
      <c r="R135" s="142">
        <f>Q135*H135</f>
        <v>0.06</v>
      </c>
      <c r="S135" s="142">
        <v>0</v>
      </c>
      <c r="T135" s="143">
        <f>S135*H135</f>
        <v>0</v>
      </c>
      <c r="AR135" s="144" t="s">
        <v>189</v>
      </c>
      <c r="AT135" s="144" t="s">
        <v>184</v>
      </c>
      <c r="AU135" s="144" t="s">
        <v>82</v>
      </c>
      <c r="AY135" s="17" t="s">
        <v>181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80</v>
      </c>
      <c r="BK135" s="145">
        <f>ROUND(I135*H135,2)</f>
        <v>0</v>
      </c>
      <c r="BL135" s="17" t="s">
        <v>189</v>
      </c>
      <c r="BM135" s="144" t="s">
        <v>1277</v>
      </c>
    </row>
    <row r="136" spans="2:65" s="1" customFormat="1" ht="24.2" customHeight="1">
      <c r="B136" s="132"/>
      <c r="C136" s="133" t="s">
        <v>82</v>
      </c>
      <c r="D136" s="133" t="s">
        <v>184</v>
      </c>
      <c r="E136" s="134" t="s">
        <v>185</v>
      </c>
      <c r="F136" s="135" t="s">
        <v>186</v>
      </c>
      <c r="G136" s="136" t="s">
        <v>187</v>
      </c>
      <c r="H136" s="137">
        <v>39.47</v>
      </c>
      <c r="I136" s="138"/>
      <c r="J136" s="139">
        <f>ROUND(I136*H136,2)</f>
        <v>0</v>
      </c>
      <c r="K136" s="135" t="s">
        <v>188</v>
      </c>
      <c r="L136" s="32"/>
      <c r="M136" s="140" t="s">
        <v>1</v>
      </c>
      <c r="N136" s="141" t="s">
        <v>37</v>
      </c>
      <c r="P136" s="142">
        <f>O136*H136</f>
        <v>0</v>
      </c>
      <c r="Q136" s="142">
        <v>2.5999999999999998E-4</v>
      </c>
      <c r="R136" s="142">
        <f>Q136*H136</f>
        <v>1.0262199999999999E-2</v>
      </c>
      <c r="S136" s="142">
        <v>0</v>
      </c>
      <c r="T136" s="143">
        <f>S136*H136</f>
        <v>0</v>
      </c>
      <c r="AR136" s="144" t="s">
        <v>189</v>
      </c>
      <c r="AT136" s="144" t="s">
        <v>184</v>
      </c>
      <c r="AU136" s="144" t="s">
        <v>82</v>
      </c>
      <c r="AY136" s="17" t="s">
        <v>181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80</v>
      </c>
      <c r="BK136" s="145">
        <f>ROUND(I136*H136,2)</f>
        <v>0</v>
      </c>
      <c r="BL136" s="17" t="s">
        <v>189</v>
      </c>
      <c r="BM136" s="144" t="s">
        <v>634</v>
      </c>
    </row>
    <row r="137" spans="2:65" s="12" customFormat="1">
      <c r="B137" s="146"/>
      <c r="D137" s="147" t="s">
        <v>191</v>
      </c>
      <c r="E137" s="148" t="s">
        <v>1</v>
      </c>
      <c r="F137" s="149" t="s">
        <v>1181</v>
      </c>
      <c r="H137" s="150">
        <v>15.18</v>
      </c>
      <c r="I137" s="151"/>
      <c r="L137" s="146"/>
      <c r="M137" s="152"/>
      <c r="T137" s="153"/>
      <c r="AT137" s="148" t="s">
        <v>191</v>
      </c>
      <c r="AU137" s="148" t="s">
        <v>82</v>
      </c>
      <c r="AV137" s="12" t="s">
        <v>82</v>
      </c>
      <c r="AW137" s="12" t="s">
        <v>29</v>
      </c>
      <c r="AX137" s="12" t="s">
        <v>72</v>
      </c>
      <c r="AY137" s="148" t="s">
        <v>181</v>
      </c>
    </row>
    <row r="138" spans="2:65" s="12" customFormat="1">
      <c r="B138" s="146"/>
      <c r="D138" s="147" t="s">
        <v>191</v>
      </c>
      <c r="E138" s="148" t="s">
        <v>1</v>
      </c>
      <c r="F138" s="149" t="s">
        <v>1182</v>
      </c>
      <c r="H138" s="150">
        <v>21.45</v>
      </c>
      <c r="I138" s="151"/>
      <c r="L138" s="146"/>
      <c r="M138" s="152"/>
      <c r="T138" s="153"/>
      <c r="AT138" s="148" t="s">
        <v>191</v>
      </c>
      <c r="AU138" s="148" t="s">
        <v>82</v>
      </c>
      <c r="AV138" s="12" t="s">
        <v>82</v>
      </c>
      <c r="AW138" s="12" t="s">
        <v>29</v>
      </c>
      <c r="AX138" s="12" t="s">
        <v>72</v>
      </c>
      <c r="AY138" s="148" t="s">
        <v>181</v>
      </c>
    </row>
    <row r="139" spans="2:65" s="12" customFormat="1">
      <c r="B139" s="146"/>
      <c r="D139" s="147" t="s">
        <v>191</v>
      </c>
      <c r="E139" s="148" t="s">
        <v>1</v>
      </c>
      <c r="F139" s="149" t="s">
        <v>637</v>
      </c>
      <c r="H139" s="150">
        <v>-1.6</v>
      </c>
      <c r="I139" s="151"/>
      <c r="L139" s="146"/>
      <c r="M139" s="152"/>
      <c r="T139" s="153"/>
      <c r="AT139" s="148" t="s">
        <v>191</v>
      </c>
      <c r="AU139" s="148" t="s">
        <v>82</v>
      </c>
      <c r="AV139" s="12" t="s">
        <v>82</v>
      </c>
      <c r="AW139" s="12" t="s">
        <v>29</v>
      </c>
      <c r="AX139" s="12" t="s">
        <v>72</v>
      </c>
      <c r="AY139" s="148" t="s">
        <v>181</v>
      </c>
    </row>
    <row r="140" spans="2:65" s="12" customFormat="1">
      <c r="B140" s="146"/>
      <c r="D140" s="147" t="s">
        <v>191</v>
      </c>
      <c r="E140" s="148" t="s">
        <v>1</v>
      </c>
      <c r="F140" s="149" t="s">
        <v>985</v>
      </c>
      <c r="H140" s="150">
        <v>4.4400000000000004</v>
      </c>
      <c r="I140" s="151"/>
      <c r="L140" s="146"/>
      <c r="M140" s="152"/>
      <c r="T140" s="153"/>
      <c r="AT140" s="148" t="s">
        <v>191</v>
      </c>
      <c r="AU140" s="148" t="s">
        <v>82</v>
      </c>
      <c r="AV140" s="12" t="s">
        <v>82</v>
      </c>
      <c r="AW140" s="12" t="s">
        <v>29</v>
      </c>
      <c r="AX140" s="12" t="s">
        <v>72</v>
      </c>
      <c r="AY140" s="148" t="s">
        <v>181</v>
      </c>
    </row>
    <row r="141" spans="2:65" s="13" customFormat="1">
      <c r="B141" s="154"/>
      <c r="D141" s="147" t="s">
        <v>191</v>
      </c>
      <c r="E141" s="155" t="s">
        <v>1</v>
      </c>
      <c r="F141" s="156" t="s">
        <v>193</v>
      </c>
      <c r="H141" s="157">
        <v>39.469999999999992</v>
      </c>
      <c r="I141" s="158"/>
      <c r="L141" s="154"/>
      <c r="M141" s="159"/>
      <c r="T141" s="160"/>
      <c r="AT141" s="155" t="s">
        <v>191</v>
      </c>
      <c r="AU141" s="155" t="s">
        <v>82</v>
      </c>
      <c r="AV141" s="13" t="s">
        <v>189</v>
      </c>
      <c r="AW141" s="13" t="s">
        <v>29</v>
      </c>
      <c r="AX141" s="13" t="s">
        <v>80</v>
      </c>
      <c r="AY141" s="155" t="s">
        <v>181</v>
      </c>
    </row>
    <row r="142" spans="2:65" s="1" customFormat="1" ht="24.2" customHeight="1">
      <c r="B142" s="132"/>
      <c r="C142" s="133" t="s">
        <v>197</v>
      </c>
      <c r="D142" s="133" t="s">
        <v>184</v>
      </c>
      <c r="E142" s="134" t="s">
        <v>194</v>
      </c>
      <c r="F142" s="135" t="s">
        <v>195</v>
      </c>
      <c r="G142" s="136" t="s">
        <v>187</v>
      </c>
      <c r="H142" s="137">
        <v>39.47</v>
      </c>
      <c r="I142" s="138"/>
      <c r="J142" s="139">
        <f>ROUND(I142*H142,2)</f>
        <v>0</v>
      </c>
      <c r="K142" s="135" t="s">
        <v>188</v>
      </c>
      <c r="L142" s="32"/>
      <c r="M142" s="140" t="s">
        <v>1</v>
      </c>
      <c r="N142" s="141" t="s">
        <v>37</v>
      </c>
      <c r="P142" s="142">
        <f>O142*H142</f>
        <v>0</v>
      </c>
      <c r="Q142" s="142">
        <v>4.3800000000000002E-3</v>
      </c>
      <c r="R142" s="142">
        <f>Q142*H142</f>
        <v>0.17287859999999999</v>
      </c>
      <c r="S142" s="142">
        <v>0</v>
      </c>
      <c r="T142" s="143">
        <f>S142*H142</f>
        <v>0</v>
      </c>
      <c r="AR142" s="144" t="s">
        <v>189</v>
      </c>
      <c r="AT142" s="144" t="s">
        <v>184</v>
      </c>
      <c r="AU142" s="144" t="s">
        <v>82</v>
      </c>
      <c r="AY142" s="17" t="s">
        <v>181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80</v>
      </c>
      <c r="BK142" s="145">
        <f>ROUND(I142*H142,2)</f>
        <v>0</v>
      </c>
      <c r="BL142" s="17" t="s">
        <v>189</v>
      </c>
      <c r="BM142" s="144" t="s">
        <v>639</v>
      </c>
    </row>
    <row r="143" spans="2:65" s="1" customFormat="1" ht="24.2" customHeight="1">
      <c r="B143" s="132"/>
      <c r="C143" s="133" t="s">
        <v>189</v>
      </c>
      <c r="D143" s="133" t="s">
        <v>184</v>
      </c>
      <c r="E143" s="134" t="s">
        <v>198</v>
      </c>
      <c r="F143" s="135" t="s">
        <v>199</v>
      </c>
      <c r="G143" s="136" t="s">
        <v>187</v>
      </c>
      <c r="H143" s="137">
        <v>39.47</v>
      </c>
      <c r="I143" s="138"/>
      <c r="J143" s="139">
        <f>ROUND(I143*H143,2)</f>
        <v>0</v>
      </c>
      <c r="K143" s="135" t="s">
        <v>188</v>
      </c>
      <c r="L143" s="32"/>
      <c r="M143" s="140" t="s">
        <v>1</v>
      </c>
      <c r="N143" s="141" t="s">
        <v>37</v>
      </c>
      <c r="P143" s="142">
        <f>O143*H143</f>
        <v>0</v>
      </c>
      <c r="Q143" s="142">
        <v>3.0000000000000001E-3</v>
      </c>
      <c r="R143" s="142">
        <f>Q143*H143</f>
        <v>0.11841</v>
      </c>
      <c r="S143" s="142">
        <v>0</v>
      </c>
      <c r="T143" s="143">
        <f>S143*H143</f>
        <v>0</v>
      </c>
      <c r="AR143" s="144" t="s">
        <v>189</v>
      </c>
      <c r="AT143" s="144" t="s">
        <v>184</v>
      </c>
      <c r="AU143" s="144" t="s">
        <v>82</v>
      </c>
      <c r="AY143" s="17" t="s">
        <v>181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80</v>
      </c>
      <c r="BK143" s="145">
        <f>ROUND(I143*H143,2)</f>
        <v>0</v>
      </c>
      <c r="BL143" s="17" t="s">
        <v>189</v>
      </c>
      <c r="BM143" s="144" t="s">
        <v>640</v>
      </c>
    </row>
    <row r="144" spans="2:65" s="1" customFormat="1" ht="16.5" customHeight="1">
      <c r="B144" s="132"/>
      <c r="C144" s="133" t="s">
        <v>206</v>
      </c>
      <c r="D144" s="133" t="s">
        <v>184</v>
      </c>
      <c r="E144" s="134" t="s">
        <v>201</v>
      </c>
      <c r="F144" s="135" t="s">
        <v>202</v>
      </c>
      <c r="G144" s="136" t="s">
        <v>187</v>
      </c>
      <c r="H144" s="137">
        <v>50</v>
      </c>
      <c r="I144" s="138"/>
      <c r="J144" s="139">
        <f>ROUND(I144*H144,2)</f>
        <v>0</v>
      </c>
      <c r="K144" s="135" t="s">
        <v>188</v>
      </c>
      <c r="L144" s="32"/>
      <c r="M144" s="140" t="s">
        <v>1</v>
      </c>
      <c r="N144" s="141" t="s">
        <v>37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189</v>
      </c>
      <c r="AT144" s="144" t="s">
        <v>184</v>
      </c>
      <c r="AU144" s="144" t="s">
        <v>82</v>
      </c>
      <c r="AY144" s="17" t="s">
        <v>181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80</v>
      </c>
      <c r="BK144" s="145">
        <f>ROUND(I144*H144,2)</f>
        <v>0</v>
      </c>
      <c r="BL144" s="17" t="s">
        <v>189</v>
      </c>
      <c r="BM144" s="144" t="s">
        <v>642</v>
      </c>
    </row>
    <row r="145" spans="2:65" s="1" customFormat="1" ht="19.5">
      <c r="B145" s="32"/>
      <c r="D145" s="147" t="s">
        <v>204</v>
      </c>
      <c r="F145" s="161" t="s">
        <v>205</v>
      </c>
      <c r="I145" s="162"/>
      <c r="L145" s="32"/>
      <c r="M145" s="163"/>
      <c r="T145" s="56"/>
      <c r="AT145" s="17" t="s">
        <v>204</v>
      </c>
      <c r="AU145" s="17" t="s">
        <v>82</v>
      </c>
    </row>
    <row r="146" spans="2:65" s="1" customFormat="1" ht="24.2" customHeight="1">
      <c r="B146" s="132"/>
      <c r="C146" s="133" t="s">
        <v>182</v>
      </c>
      <c r="D146" s="133" t="s">
        <v>184</v>
      </c>
      <c r="E146" s="134" t="s">
        <v>207</v>
      </c>
      <c r="F146" s="135" t="s">
        <v>208</v>
      </c>
      <c r="G146" s="136" t="s">
        <v>187</v>
      </c>
      <c r="H146" s="137">
        <v>50</v>
      </c>
      <c r="I146" s="138"/>
      <c r="J146" s="139">
        <f>ROUND(I146*H146,2)</f>
        <v>0</v>
      </c>
      <c r="K146" s="135" t="s">
        <v>188</v>
      </c>
      <c r="L146" s="32"/>
      <c r="M146" s="140" t="s">
        <v>1</v>
      </c>
      <c r="N146" s="141" t="s">
        <v>37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189</v>
      </c>
      <c r="AT146" s="144" t="s">
        <v>184</v>
      </c>
      <c r="AU146" s="144" t="s">
        <v>82</v>
      </c>
      <c r="AY146" s="17" t="s">
        <v>181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80</v>
      </c>
      <c r="BK146" s="145">
        <f>ROUND(I146*H146,2)</f>
        <v>0</v>
      </c>
      <c r="BL146" s="17" t="s">
        <v>189</v>
      </c>
      <c r="BM146" s="144" t="s">
        <v>643</v>
      </c>
    </row>
    <row r="147" spans="2:65" s="1" customFormat="1" ht="19.5">
      <c r="B147" s="32"/>
      <c r="D147" s="147" t="s">
        <v>204</v>
      </c>
      <c r="F147" s="161" t="s">
        <v>205</v>
      </c>
      <c r="I147" s="162"/>
      <c r="L147" s="32"/>
      <c r="M147" s="163"/>
      <c r="T147" s="56"/>
      <c r="AT147" s="17" t="s">
        <v>204</v>
      </c>
      <c r="AU147" s="17" t="s">
        <v>82</v>
      </c>
    </row>
    <row r="148" spans="2:65" s="1" customFormat="1" ht="24.2" customHeight="1">
      <c r="B148" s="132"/>
      <c r="C148" s="133" t="s">
        <v>215</v>
      </c>
      <c r="D148" s="133" t="s">
        <v>184</v>
      </c>
      <c r="E148" s="134" t="s">
        <v>210</v>
      </c>
      <c r="F148" s="135" t="s">
        <v>211</v>
      </c>
      <c r="G148" s="136" t="s">
        <v>187</v>
      </c>
      <c r="H148" s="137">
        <v>5</v>
      </c>
      <c r="I148" s="138"/>
      <c r="J148" s="139">
        <f>ROUND(I148*H148,2)</f>
        <v>0</v>
      </c>
      <c r="K148" s="135" t="s">
        <v>188</v>
      </c>
      <c r="L148" s="32"/>
      <c r="M148" s="140" t="s">
        <v>1</v>
      </c>
      <c r="N148" s="141" t="s">
        <v>37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189</v>
      </c>
      <c r="AT148" s="144" t="s">
        <v>184</v>
      </c>
      <c r="AU148" s="144" t="s">
        <v>82</v>
      </c>
      <c r="AY148" s="17" t="s">
        <v>181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80</v>
      </c>
      <c r="BK148" s="145">
        <f>ROUND(I148*H148,2)</f>
        <v>0</v>
      </c>
      <c r="BL148" s="17" t="s">
        <v>189</v>
      </c>
      <c r="BM148" s="144" t="s">
        <v>644</v>
      </c>
    </row>
    <row r="149" spans="2:65" s="1" customFormat="1" ht="19.5">
      <c r="B149" s="32"/>
      <c r="D149" s="147" t="s">
        <v>204</v>
      </c>
      <c r="F149" s="161" t="s">
        <v>205</v>
      </c>
      <c r="I149" s="162"/>
      <c r="L149" s="32"/>
      <c r="M149" s="163"/>
      <c r="T149" s="56"/>
      <c r="AT149" s="17" t="s">
        <v>204</v>
      </c>
      <c r="AU149" s="17" t="s">
        <v>82</v>
      </c>
    </row>
    <row r="150" spans="2:65" s="11" customFormat="1" ht="22.9" customHeight="1">
      <c r="B150" s="120"/>
      <c r="D150" s="121" t="s">
        <v>71</v>
      </c>
      <c r="E150" s="130" t="s">
        <v>213</v>
      </c>
      <c r="F150" s="130" t="s">
        <v>214</v>
      </c>
      <c r="I150" s="123"/>
      <c r="J150" s="131">
        <f>BK150</f>
        <v>0</v>
      </c>
      <c r="L150" s="120"/>
      <c r="M150" s="125"/>
      <c r="P150" s="126">
        <f>SUM(P151:P161)</f>
        <v>0</v>
      </c>
      <c r="R150" s="126">
        <f>SUM(R151:R161)</f>
        <v>2.9563000000000002E-3</v>
      </c>
      <c r="T150" s="127">
        <f>SUM(T151:T161)</f>
        <v>2.5140199999999999</v>
      </c>
      <c r="AR150" s="121" t="s">
        <v>80</v>
      </c>
      <c r="AT150" s="128" t="s">
        <v>71</v>
      </c>
      <c r="AU150" s="128" t="s">
        <v>80</v>
      </c>
      <c r="AY150" s="121" t="s">
        <v>181</v>
      </c>
      <c r="BK150" s="129">
        <f>SUM(BK151:BK161)</f>
        <v>0</v>
      </c>
    </row>
    <row r="151" spans="2:65" s="1" customFormat="1" ht="33" customHeight="1">
      <c r="B151" s="132"/>
      <c r="C151" s="133" t="s">
        <v>219</v>
      </c>
      <c r="D151" s="133" t="s">
        <v>184</v>
      </c>
      <c r="E151" s="134" t="s">
        <v>216</v>
      </c>
      <c r="F151" s="135" t="s">
        <v>217</v>
      </c>
      <c r="G151" s="136" t="s">
        <v>187</v>
      </c>
      <c r="H151" s="137">
        <v>17.39</v>
      </c>
      <c r="I151" s="138"/>
      <c r="J151" s="139">
        <f>ROUND(I151*H151,2)</f>
        <v>0</v>
      </c>
      <c r="K151" s="135" t="s">
        <v>188</v>
      </c>
      <c r="L151" s="32"/>
      <c r="M151" s="140" t="s">
        <v>1</v>
      </c>
      <c r="N151" s="141" t="s">
        <v>37</v>
      </c>
      <c r="P151" s="142">
        <f>O151*H151</f>
        <v>0</v>
      </c>
      <c r="Q151" s="142">
        <v>1.2999999999999999E-4</v>
      </c>
      <c r="R151" s="142">
        <f>Q151*H151</f>
        <v>2.2607E-3</v>
      </c>
      <c r="S151" s="142">
        <v>0</v>
      </c>
      <c r="T151" s="143">
        <f>S151*H151</f>
        <v>0</v>
      </c>
      <c r="AR151" s="144" t="s">
        <v>189</v>
      </c>
      <c r="AT151" s="144" t="s">
        <v>184</v>
      </c>
      <c r="AU151" s="144" t="s">
        <v>82</v>
      </c>
      <c r="AY151" s="17" t="s">
        <v>181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80</v>
      </c>
      <c r="BK151" s="145">
        <f>ROUND(I151*H151,2)</f>
        <v>0</v>
      </c>
      <c r="BL151" s="17" t="s">
        <v>189</v>
      </c>
      <c r="BM151" s="144" t="s">
        <v>645</v>
      </c>
    </row>
    <row r="152" spans="2:65" s="12" customFormat="1">
      <c r="B152" s="146"/>
      <c r="D152" s="147" t="s">
        <v>191</v>
      </c>
      <c r="E152" s="148" t="s">
        <v>1</v>
      </c>
      <c r="F152" s="149" t="s">
        <v>1183</v>
      </c>
      <c r="H152" s="150">
        <v>17.39</v>
      </c>
      <c r="I152" s="151"/>
      <c r="L152" s="146"/>
      <c r="M152" s="152"/>
      <c r="T152" s="153"/>
      <c r="AT152" s="148" t="s">
        <v>191</v>
      </c>
      <c r="AU152" s="148" t="s">
        <v>82</v>
      </c>
      <c r="AV152" s="12" t="s">
        <v>82</v>
      </c>
      <c r="AW152" s="12" t="s">
        <v>29</v>
      </c>
      <c r="AX152" s="12" t="s">
        <v>80</v>
      </c>
      <c r="AY152" s="148" t="s">
        <v>181</v>
      </c>
    </row>
    <row r="153" spans="2:65" s="1" customFormat="1" ht="24.2" customHeight="1">
      <c r="B153" s="132"/>
      <c r="C153" s="133" t="s">
        <v>213</v>
      </c>
      <c r="D153" s="133" t="s">
        <v>184</v>
      </c>
      <c r="E153" s="134" t="s">
        <v>220</v>
      </c>
      <c r="F153" s="135" t="s">
        <v>221</v>
      </c>
      <c r="G153" s="136" t="s">
        <v>187</v>
      </c>
      <c r="H153" s="137">
        <v>17.39</v>
      </c>
      <c r="I153" s="138"/>
      <c r="J153" s="139">
        <f>ROUND(I153*H153,2)</f>
        <v>0</v>
      </c>
      <c r="K153" s="135" t="s">
        <v>188</v>
      </c>
      <c r="L153" s="32"/>
      <c r="M153" s="140" t="s">
        <v>1</v>
      </c>
      <c r="N153" s="141" t="s">
        <v>37</v>
      </c>
      <c r="P153" s="142">
        <f>O153*H153</f>
        <v>0</v>
      </c>
      <c r="Q153" s="142">
        <v>4.0000000000000003E-5</v>
      </c>
      <c r="R153" s="142">
        <f>Q153*H153</f>
        <v>6.956000000000001E-4</v>
      </c>
      <c r="S153" s="142">
        <v>0</v>
      </c>
      <c r="T153" s="143">
        <f>S153*H153</f>
        <v>0</v>
      </c>
      <c r="AR153" s="144" t="s">
        <v>189</v>
      </c>
      <c r="AT153" s="144" t="s">
        <v>184</v>
      </c>
      <c r="AU153" s="144" t="s">
        <v>82</v>
      </c>
      <c r="AY153" s="17" t="s">
        <v>181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80</v>
      </c>
      <c r="BK153" s="145">
        <f>ROUND(I153*H153,2)</f>
        <v>0</v>
      </c>
      <c r="BL153" s="17" t="s">
        <v>189</v>
      </c>
      <c r="BM153" s="144" t="s">
        <v>646</v>
      </c>
    </row>
    <row r="154" spans="2:65" s="1" customFormat="1" ht="21.75" customHeight="1">
      <c r="B154" s="132"/>
      <c r="C154" s="133" t="s">
        <v>110</v>
      </c>
      <c r="D154" s="133" t="s">
        <v>184</v>
      </c>
      <c r="E154" s="134" t="s">
        <v>223</v>
      </c>
      <c r="F154" s="135" t="s">
        <v>224</v>
      </c>
      <c r="G154" s="136" t="s">
        <v>187</v>
      </c>
      <c r="H154" s="137">
        <v>1.6</v>
      </c>
      <c r="I154" s="138"/>
      <c r="J154" s="139">
        <f>ROUND(I154*H154,2)</f>
        <v>0</v>
      </c>
      <c r="K154" s="135" t="s">
        <v>648</v>
      </c>
      <c r="L154" s="32"/>
      <c r="M154" s="140" t="s">
        <v>1</v>
      </c>
      <c r="N154" s="141" t="s">
        <v>37</v>
      </c>
      <c r="P154" s="142">
        <f>O154*H154</f>
        <v>0</v>
      </c>
      <c r="Q154" s="142">
        <v>0</v>
      </c>
      <c r="R154" s="142">
        <f>Q154*H154</f>
        <v>0</v>
      </c>
      <c r="S154" s="142">
        <v>7.5999999999999998E-2</v>
      </c>
      <c r="T154" s="143">
        <f>S154*H154</f>
        <v>0.1216</v>
      </c>
      <c r="AR154" s="144" t="s">
        <v>189</v>
      </c>
      <c r="AT154" s="144" t="s">
        <v>184</v>
      </c>
      <c r="AU154" s="144" t="s">
        <v>82</v>
      </c>
      <c r="AY154" s="17" t="s">
        <v>181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80</v>
      </c>
      <c r="BK154" s="145">
        <f>ROUND(I154*H154,2)</f>
        <v>0</v>
      </c>
      <c r="BL154" s="17" t="s">
        <v>189</v>
      </c>
      <c r="BM154" s="144" t="s">
        <v>1278</v>
      </c>
    </row>
    <row r="155" spans="2:65" s="12" customFormat="1">
      <c r="B155" s="146"/>
      <c r="D155" s="147" t="s">
        <v>191</v>
      </c>
      <c r="E155" s="148" t="s">
        <v>1</v>
      </c>
      <c r="F155" s="149" t="s">
        <v>226</v>
      </c>
      <c r="H155" s="150">
        <v>1.6</v>
      </c>
      <c r="I155" s="151"/>
      <c r="L155" s="146"/>
      <c r="M155" s="152"/>
      <c r="T155" s="153"/>
      <c r="AT155" s="148" t="s">
        <v>191</v>
      </c>
      <c r="AU155" s="148" t="s">
        <v>82</v>
      </c>
      <c r="AV155" s="12" t="s">
        <v>82</v>
      </c>
      <c r="AW155" s="12" t="s">
        <v>29</v>
      </c>
      <c r="AX155" s="12" t="s">
        <v>80</v>
      </c>
      <c r="AY155" s="148" t="s">
        <v>181</v>
      </c>
    </row>
    <row r="156" spans="2:65" s="1" customFormat="1" ht="33" customHeight="1">
      <c r="B156" s="132"/>
      <c r="C156" s="133" t="s">
        <v>113</v>
      </c>
      <c r="D156" s="133" t="s">
        <v>184</v>
      </c>
      <c r="E156" s="134" t="s">
        <v>227</v>
      </c>
      <c r="F156" s="135" t="s">
        <v>228</v>
      </c>
      <c r="G156" s="136" t="s">
        <v>187</v>
      </c>
      <c r="H156" s="137">
        <v>19.61</v>
      </c>
      <c r="I156" s="138"/>
      <c r="J156" s="139">
        <f>ROUND(I156*H156,2)</f>
        <v>0</v>
      </c>
      <c r="K156" s="135" t="s">
        <v>188</v>
      </c>
      <c r="L156" s="32"/>
      <c r="M156" s="140" t="s">
        <v>1</v>
      </c>
      <c r="N156" s="141" t="s">
        <v>37</v>
      </c>
      <c r="P156" s="142">
        <f>O156*H156</f>
        <v>0</v>
      </c>
      <c r="Q156" s="142">
        <v>0</v>
      </c>
      <c r="R156" s="142">
        <f>Q156*H156</f>
        <v>0</v>
      </c>
      <c r="S156" s="142">
        <v>0.122</v>
      </c>
      <c r="T156" s="143">
        <f>S156*H156</f>
        <v>2.39242</v>
      </c>
      <c r="AR156" s="144" t="s">
        <v>189</v>
      </c>
      <c r="AT156" s="144" t="s">
        <v>184</v>
      </c>
      <c r="AU156" s="144" t="s">
        <v>82</v>
      </c>
      <c r="AY156" s="17" t="s">
        <v>181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80</v>
      </c>
      <c r="BK156" s="145">
        <f>ROUND(I156*H156,2)</f>
        <v>0</v>
      </c>
      <c r="BL156" s="17" t="s">
        <v>189</v>
      </c>
      <c r="BM156" s="144" t="s">
        <v>650</v>
      </c>
    </row>
    <row r="157" spans="2:65" s="14" customFormat="1">
      <c r="B157" s="164"/>
      <c r="D157" s="147" t="s">
        <v>191</v>
      </c>
      <c r="E157" s="165" t="s">
        <v>1</v>
      </c>
      <c r="F157" s="166" t="s">
        <v>230</v>
      </c>
      <c r="H157" s="165" t="s">
        <v>1</v>
      </c>
      <c r="I157" s="167"/>
      <c r="L157" s="164"/>
      <c r="M157" s="168"/>
      <c r="T157" s="169"/>
      <c r="AT157" s="165" t="s">
        <v>191</v>
      </c>
      <c r="AU157" s="165" t="s">
        <v>82</v>
      </c>
      <c r="AV157" s="14" t="s">
        <v>80</v>
      </c>
      <c r="AW157" s="14" t="s">
        <v>29</v>
      </c>
      <c r="AX157" s="14" t="s">
        <v>72</v>
      </c>
      <c r="AY157" s="165" t="s">
        <v>181</v>
      </c>
    </row>
    <row r="158" spans="2:65" s="12" customFormat="1">
      <c r="B158" s="146"/>
      <c r="D158" s="147" t="s">
        <v>191</v>
      </c>
      <c r="E158" s="148" t="s">
        <v>1</v>
      </c>
      <c r="F158" s="149" t="s">
        <v>1185</v>
      </c>
      <c r="H158" s="150">
        <v>5.18</v>
      </c>
      <c r="I158" s="151"/>
      <c r="L158" s="146"/>
      <c r="M158" s="152"/>
      <c r="T158" s="153"/>
      <c r="AT158" s="148" t="s">
        <v>191</v>
      </c>
      <c r="AU158" s="148" t="s">
        <v>82</v>
      </c>
      <c r="AV158" s="12" t="s">
        <v>82</v>
      </c>
      <c r="AW158" s="12" t="s">
        <v>29</v>
      </c>
      <c r="AX158" s="12" t="s">
        <v>72</v>
      </c>
      <c r="AY158" s="148" t="s">
        <v>181</v>
      </c>
    </row>
    <row r="159" spans="2:65" s="14" customFormat="1">
      <c r="B159" s="164"/>
      <c r="D159" s="147" t="s">
        <v>191</v>
      </c>
      <c r="E159" s="165" t="s">
        <v>1</v>
      </c>
      <c r="F159" s="166" t="s">
        <v>652</v>
      </c>
      <c r="H159" s="165" t="s">
        <v>1</v>
      </c>
      <c r="I159" s="167"/>
      <c r="L159" s="164"/>
      <c r="M159" s="168"/>
      <c r="T159" s="169"/>
      <c r="AT159" s="165" t="s">
        <v>191</v>
      </c>
      <c r="AU159" s="165" t="s">
        <v>82</v>
      </c>
      <c r="AV159" s="14" t="s">
        <v>80</v>
      </c>
      <c r="AW159" s="14" t="s">
        <v>29</v>
      </c>
      <c r="AX159" s="14" t="s">
        <v>72</v>
      </c>
      <c r="AY159" s="165" t="s">
        <v>181</v>
      </c>
    </row>
    <row r="160" spans="2:65" s="12" customFormat="1">
      <c r="B160" s="146"/>
      <c r="D160" s="147" t="s">
        <v>191</v>
      </c>
      <c r="E160" s="148" t="s">
        <v>1</v>
      </c>
      <c r="F160" s="149" t="s">
        <v>1186</v>
      </c>
      <c r="H160" s="150">
        <v>14.43</v>
      </c>
      <c r="I160" s="151"/>
      <c r="L160" s="146"/>
      <c r="M160" s="152"/>
      <c r="T160" s="153"/>
      <c r="AT160" s="148" t="s">
        <v>191</v>
      </c>
      <c r="AU160" s="148" t="s">
        <v>82</v>
      </c>
      <c r="AV160" s="12" t="s">
        <v>82</v>
      </c>
      <c r="AW160" s="12" t="s">
        <v>29</v>
      </c>
      <c r="AX160" s="12" t="s">
        <v>72</v>
      </c>
      <c r="AY160" s="148" t="s">
        <v>181</v>
      </c>
    </row>
    <row r="161" spans="2:65" s="13" customFormat="1">
      <c r="B161" s="154"/>
      <c r="D161" s="147" t="s">
        <v>191</v>
      </c>
      <c r="E161" s="155" t="s">
        <v>1</v>
      </c>
      <c r="F161" s="156" t="s">
        <v>193</v>
      </c>
      <c r="H161" s="157">
        <v>19.61</v>
      </c>
      <c r="I161" s="158"/>
      <c r="L161" s="154"/>
      <c r="M161" s="159"/>
      <c r="T161" s="160"/>
      <c r="AT161" s="155" t="s">
        <v>191</v>
      </c>
      <c r="AU161" s="155" t="s">
        <v>82</v>
      </c>
      <c r="AV161" s="13" t="s">
        <v>189</v>
      </c>
      <c r="AW161" s="13" t="s">
        <v>29</v>
      </c>
      <c r="AX161" s="13" t="s">
        <v>80</v>
      </c>
      <c r="AY161" s="155" t="s">
        <v>181</v>
      </c>
    </row>
    <row r="162" spans="2:65" s="11" customFormat="1" ht="22.9" customHeight="1">
      <c r="B162" s="120"/>
      <c r="D162" s="121" t="s">
        <v>71</v>
      </c>
      <c r="E162" s="130" t="s">
        <v>232</v>
      </c>
      <c r="F162" s="130" t="s">
        <v>233</v>
      </c>
      <c r="I162" s="123"/>
      <c r="J162" s="131">
        <f>BK162</f>
        <v>0</v>
      </c>
      <c r="L162" s="120"/>
      <c r="M162" s="125"/>
      <c r="P162" s="126">
        <f>SUM(P163:P170)</f>
        <v>0</v>
      </c>
      <c r="R162" s="126">
        <f>SUM(R163:R170)</f>
        <v>0</v>
      </c>
      <c r="T162" s="127">
        <f>SUM(T163:T170)</f>
        <v>0</v>
      </c>
      <c r="AR162" s="121" t="s">
        <v>80</v>
      </c>
      <c r="AT162" s="128" t="s">
        <v>71</v>
      </c>
      <c r="AU162" s="128" t="s">
        <v>80</v>
      </c>
      <c r="AY162" s="121" t="s">
        <v>181</v>
      </c>
      <c r="BK162" s="129">
        <f>SUM(BK163:BK170)</f>
        <v>0</v>
      </c>
    </row>
    <row r="163" spans="2:65" s="1" customFormat="1" ht="24.2" customHeight="1">
      <c r="B163" s="132"/>
      <c r="C163" s="133" t="s">
        <v>116</v>
      </c>
      <c r="D163" s="133" t="s">
        <v>184</v>
      </c>
      <c r="E163" s="134" t="s">
        <v>234</v>
      </c>
      <c r="F163" s="135" t="s">
        <v>235</v>
      </c>
      <c r="G163" s="136" t="s">
        <v>236</v>
      </c>
      <c r="H163" s="137">
        <v>2.7090000000000001</v>
      </c>
      <c r="I163" s="138"/>
      <c r="J163" s="139">
        <f>ROUND(I163*H163,2)</f>
        <v>0</v>
      </c>
      <c r="K163" s="135" t="s">
        <v>188</v>
      </c>
      <c r="L163" s="32"/>
      <c r="M163" s="140" t="s">
        <v>1</v>
      </c>
      <c r="N163" s="141" t="s">
        <v>37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189</v>
      </c>
      <c r="AT163" s="144" t="s">
        <v>184</v>
      </c>
      <c r="AU163" s="144" t="s">
        <v>82</v>
      </c>
      <c r="AY163" s="17" t="s">
        <v>181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80</v>
      </c>
      <c r="BK163" s="145">
        <f>ROUND(I163*H163,2)</f>
        <v>0</v>
      </c>
      <c r="BL163" s="17" t="s">
        <v>189</v>
      </c>
      <c r="BM163" s="144" t="s">
        <v>654</v>
      </c>
    </row>
    <row r="164" spans="2:65" s="1" customFormat="1" ht="21.75" customHeight="1">
      <c r="B164" s="132"/>
      <c r="C164" s="133" t="s">
        <v>119</v>
      </c>
      <c r="D164" s="133" t="s">
        <v>184</v>
      </c>
      <c r="E164" s="134" t="s">
        <v>238</v>
      </c>
      <c r="F164" s="135" t="s">
        <v>239</v>
      </c>
      <c r="G164" s="136" t="s">
        <v>240</v>
      </c>
      <c r="H164" s="137">
        <v>18</v>
      </c>
      <c r="I164" s="138"/>
      <c r="J164" s="139">
        <f>ROUND(I164*H164,2)</f>
        <v>0</v>
      </c>
      <c r="K164" s="135" t="s">
        <v>188</v>
      </c>
      <c r="L164" s="32"/>
      <c r="M164" s="140" t="s">
        <v>1</v>
      </c>
      <c r="N164" s="141" t="s">
        <v>37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189</v>
      </c>
      <c r="AT164" s="144" t="s">
        <v>184</v>
      </c>
      <c r="AU164" s="144" t="s">
        <v>82</v>
      </c>
      <c r="AY164" s="17" t="s">
        <v>181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80</v>
      </c>
      <c r="BK164" s="145">
        <f>ROUND(I164*H164,2)</f>
        <v>0</v>
      </c>
      <c r="BL164" s="17" t="s">
        <v>189</v>
      </c>
      <c r="BM164" s="144" t="s">
        <v>655</v>
      </c>
    </row>
    <row r="165" spans="2:65" s="1" customFormat="1" ht="24.2" customHeight="1">
      <c r="B165" s="132"/>
      <c r="C165" s="133" t="s">
        <v>122</v>
      </c>
      <c r="D165" s="133" t="s">
        <v>184</v>
      </c>
      <c r="E165" s="134" t="s">
        <v>242</v>
      </c>
      <c r="F165" s="135" t="s">
        <v>243</v>
      </c>
      <c r="G165" s="136" t="s">
        <v>240</v>
      </c>
      <c r="H165" s="137">
        <v>180</v>
      </c>
      <c r="I165" s="138"/>
      <c r="J165" s="139">
        <f>ROUND(I165*H165,2)</f>
        <v>0</v>
      </c>
      <c r="K165" s="135" t="s">
        <v>188</v>
      </c>
      <c r="L165" s="32"/>
      <c r="M165" s="140" t="s">
        <v>1</v>
      </c>
      <c r="N165" s="141" t="s">
        <v>37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189</v>
      </c>
      <c r="AT165" s="144" t="s">
        <v>184</v>
      </c>
      <c r="AU165" s="144" t="s">
        <v>82</v>
      </c>
      <c r="AY165" s="17" t="s">
        <v>181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80</v>
      </c>
      <c r="BK165" s="145">
        <f>ROUND(I165*H165,2)</f>
        <v>0</v>
      </c>
      <c r="BL165" s="17" t="s">
        <v>189</v>
      </c>
      <c r="BM165" s="144" t="s">
        <v>656</v>
      </c>
    </row>
    <row r="166" spans="2:65" s="12" customFormat="1">
      <c r="B166" s="146"/>
      <c r="D166" s="147" t="s">
        <v>191</v>
      </c>
      <c r="E166" s="148" t="s">
        <v>1</v>
      </c>
      <c r="F166" s="149" t="s">
        <v>245</v>
      </c>
      <c r="H166" s="150">
        <v>180</v>
      </c>
      <c r="I166" s="151"/>
      <c r="L166" s="146"/>
      <c r="M166" s="152"/>
      <c r="T166" s="153"/>
      <c r="AT166" s="148" t="s">
        <v>191</v>
      </c>
      <c r="AU166" s="148" t="s">
        <v>82</v>
      </c>
      <c r="AV166" s="12" t="s">
        <v>82</v>
      </c>
      <c r="AW166" s="12" t="s">
        <v>29</v>
      </c>
      <c r="AX166" s="12" t="s">
        <v>80</v>
      </c>
      <c r="AY166" s="148" t="s">
        <v>181</v>
      </c>
    </row>
    <row r="167" spans="2:65" s="1" customFormat="1" ht="24.2" customHeight="1">
      <c r="B167" s="132"/>
      <c r="C167" s="133" t="s">
        <v>8</v>
      </c>
      <c r="D167" s="133" t="s">
        <v>184</v>
      </c>
      <c r="E167" s="134" t="s">
        <v>246</v>
      </c>
      <c r="F167" s="135" t="s">
        <v>247</v>
      </c>
      <c r="G167" s="136" t="s">
        <v>236</v>
      </c>
      <c r="H167" s="137">
        <v>2.7090000000000001</v>
      </c>
      <c r="I167" s="138"/>
      <c r="J167" s="139">
        <f>ROUND(I167*H167,2)</f>
        <v>0</v>
      </c>
      <c r="K167" s="135" t="s">
        <v>188</v>
      </c>
      <c r="L167" s="32"/>
      <c r="M167" s="140" t="s">
        <v>1</v>
      </c>
      <c r="N167" s="141" t="s">
        <v>37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189</v>
      </c>
      <c r="AT167" s="144" t="s">
        <v>184</v>
      </c>
      <c r="AU167" s="144" t="s">
        <v>82</v>
      </c>
      <c r="AY167" s="17" t="s">
        <v>181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80</v>
      </c>
      <c r="BK167" s="145">
        <f>ROUND(I167*H167,2)</f>
        <v>0</v>
      </c>
      <c r="BL167" s="17" t="s">
        <v>189</v>
      </c>
      <c r="BM167" s="144" t="s">
        <v>657</v>
      </c>
    </row>
    <row r="168" spans="2:65" s="1" customFormat="1" ht="24.2" customHeight="1">
      <c r="B168" s="132"/>
      <c r="C168" s="133" t="s">
        <v>127</v>
      </c>
      <c r="D168" s="133" t="s">
        <v>184</v>
      </c>
      <c r="E168" s="134" t="s">
        <v>249</v>
      </c>
      <c r="F168" s="135" t="s">
        <v>250</v>
      </c>
      <c r="G168" s="136" t="s">
        <v>236</v>
      </c>
      <c r="H168" s="137">
        <v>51.470999999999997</v>
      </c>
      <c r="I168" s="138"/>
      <c r="J168" s="139">
        <f>ROUND(I168*H168,2)</f>
        <v>0</v>
      </c>
      <c r="K168" s="135" t="s">
        <v>188</v>
      </c>
      <c r="L168" s="32"/>
      <c r="M168" s="140" t="s">
        <v>1</v>
      </c>
      <c r="N168" s="141" t="s">
        <v>37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189</v>
      </c>
      <c r="AT168" s="144" t="s">
        <v>184</v>
      </c>
      <c r="AU168" s="144" t="s">
        <v>82</v>
      </c>
      <c r="AY168" s="17" t="s">
        <v>181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80</v>
      </c>
      <c r="BK168" s="145">
        <f>ROUND(I168*H168,2)</f>
        <v>0</v>
      </c>
      <c r="BL168" s="17" t="s">
        <v>189</v>
      </c>
      <c r="BM168" s="144" t="s">
        <v>658</v>
      </c>
    </row>
    <row r="169" spans="2:65" s="12" customFormat="1">
      <c r="B169" s="146"/>
      <c r="D169" s="147" t="s">
        <v>191</v>
      </c>
      <c r="F169" s="149" t="s">
        <v>1187</v>
      </c>
      <c r="H169" s="150">
        <v>51.470999999999997</v>
      </c>
      <c r="I169" s="151"/>
      <c r="L169" s="146"/>
      <c r="M169" s="152"/>
      <c r="T169" s="153"/>
      <c r="AT169" s="148" t="s">
        <v>191</v>
      </c>
      <c r="AU169" s="148" t="s">
        <v>82</v>
      </c>
      <c r="AV169" s="12" t="s">
        <v>82</v>
      </c>
      <c r="AW169" s="12" t="s">
        <v>3</v>
      </c>
      <c r="AX169" s="12" t="s">
        <v>80</v>
      </c>
      <c r="AY169" s="148" t="s">
        <v>181</v>
      </c>
    </row>
    <row r="170" spans="2:65" s="1" customFormat="1" ht="33" customHeight="1">
      <c r="B170" s="132"/>
      <c r="C170" s="133" t="s">
        <v>130</v>
      </c>
      <c r="D170" s="133" t="s">
        <v>184</v>
      </c>
      <c r="E170" s="134" t="s">
        <v>253</v>
      </c>
      <c r="F170" s="135" t="s">
        <v>254</v>
      </c>
      <c r="G170" s="136" t="s">
        <v>236</v>
      </c>
      <c r="H170" s="137">
        <v>2.7090000000000001</v>
      </c>
      <c r="I170" s="138"/>
      <c r="J170" s="139">
        <f>ROUND(I170*H170,2)</f>
        <v>0</v>
      </c>
      <c r="K170" s="135" t="s">
        <v>188</v>
      </c>
      <c r="L170" s="32"/>
      <c r="M170" s="140" t="s">
        <v>1</v>
      </c>
      <c r="N170" s="141" t="s">
        <v>37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189</v>
      </c>
      <c r="AT170" s="144" t="s">
        <v>184</v>
      </c>
      <c r="AU170" s="144" t="s">
        <v>82</v>
      </c>
      <c r="AY170" s="17" t="s">
        <v>181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80</v>
      </c>
      <c r="BK170" s="145">
        <f>ROUND(I170*H170,2)</f>
        <v>0</v>
      </c>
      <c r="BL170" s="17" t="s">
        <v>189</v>
      </c>
      <c r="BM170" s="144" t="s">
        <v>660</v>
      </c>
    </row>
    <row r="171" spans="2:65" s="11" customFormat="1" ht="22.9" customHeight="1">
      <c r="B171" s="120"/>
      <c r="D171" s="121" t="s">
        <v>71</v>
      </c>
      <c r="E171" s="130" t="s">
        <v>256</v>
      </c>
      <c r="F171" s="130" t="s">
        <v>257</v>
      </c>
      <c r="I171" s="123"/>
      <c r="J171" s="131">
        <f>BK171</f>
        <v>0</v>
      </c>
      <c r="L171" s="120"/>
      <c r="M171" s="125"/>
      <c r="P171" s="126">
        <f>P172</f>
        <v>0</v>
      </c>
      <c r="R171" s="126">
        <f>R172</f>
        <v>0</v>
      </c>
      <c r="T171" s="127">
        <f>T172</f>
        <v>0</v>
      </c>
      <c r="AR171" s="121" t="s">
        <v>80</v>
      </c>
      <c r="AT171" s="128" t="s">
        <v>71</v>
      </c>
      <c r="AU171" s="128" t="s">
        <v>80</v>
      </c>
      <c r="AY171" s="121" t="s">
        <v>181</v>
      </c>
      <c r="BK171" s="129">
        <f>BK172</f>
        <v>0</v>
      </c>
    </row>
    <row r="172" spans="2:65" s="1" customFormat="1" ht="21.75" customHeight="1">
      <c r="B172" s="132"/>
      <c r="C172" s="133" t="s">
        <v>265</v>
      </c>
      <c r="D172" s="133" t="s">
        <v>184</v>
      </c>
      <c r="E172" s="134" t="s">
        <v>258</v>
      </c>
      <c r="F172" s="135" t="s">
        <v>259</v>
      </c>
      <c r="G172" s="136" t="s">
        <v>236</v>
      </c>
      <c r="H172" s="137">
        <v>0.36499999999999999</v>
      </c>
      <c r="I172" s="138"/>
      <c r="J172" s="139">
        <f>ROUND(I172*H172,2)</f>
        <v>0</v>
      </c>
      <c r="K172" s="135" t="s">
        <v>188</v>
      </c>
      <c r="L172" s="32"/>
      <c r="M172" s="140" t="s">
        <v>1</v>
      </c>
      <c r="N172" s="141" t="s">
        <v>37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189</v>
      </c>
      <c r="AT172" s="144" t="s">
        <v>184</v>
      </c>
      <c r="AU172" s="144" t="s">
        <v>82</v>
      </c>
      <c r="AY172" s="17" t="s">
        <v>181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80</v>
      </c>
      <c r="BK172" s="145">
        <f>ROUND(I172*H172,2)</f>
        <v>0</v>
      </c>
      <c r="BL172" s="17" t="s">
        <v>189</v>
      </c>
      <c r="BM172" s="144" t="s">
        <v>661</v>
      </c>
    </row>
    <row r="173" spans="2:65" s="11" customFormat="1" ht="25.9" customHeight="1">
      <c r="B173" s="120"/>
      <c r="D173" s="121" t="s">
        <v>71</v>
      </c>
      <c r="E173" s="122" t="s">
        <v>261</v>
      </c>
      <c r="F173" s="122" t="s">
        <v>262</v>
      </c>
      <c r="I173" s="123"/>
      <c r="J173" s="124">
        <f>BK173</f>
        <v>0</v>
      </c>
      <c r="L173" s="120"/>
      <c r="M173" s="125"/>
      <c r="P173" s="126">
        <f>P174+P183+P185+P188+P199+P206+P211+P215+P228+P236</f>
        <v>0</v>
      </c>
      <c r="R173" s="126">
        <f>R174+R183+R185+R188+R199+R206+R211+R215+R228+R236</f>
        <v>1.11229687</v>
      </c>
      <c r="T173" s="127">
        <f>T174+T183+T185+T188+T199+T206+T211+T215+T228+T236</f>
        <v>0.1948964</v>
      </c>
      <c r="AR173" s="121" t="s">
        <v>82</v>
      </c>
      <c r="AT173" s="128" t="s">
        <v>71</v>
      </c>
      <c r="AU173" s="128" t="s">
        <v>72</v>
      </c>
      <c r="AY173" s="121" t="s">
        <v>181</v>
      </c>
      <c r="BK173" s="129">
        <f>BK174+BK183+BK185+BK188+BK199+BK206+BK211+BK215+BK228+BK236</f>
        <v>0</v>
      </c>
    </row>
    <row r="174" spans="2:65" s="11" customFormat="1" ht="22.9" customHeight="1">
      <c r="B174" s="120"/>
      <c r="D174" s="121" t="s">
        <v>71</v>
      </c>
      <c r="E174" s="130" t="s">
        <v>263</v>
      </c>
      <c r="F174" s="130" t="s">
        <v>264</v>
      </c>
      <c r="I174" s="123"/>
      <c r="J174" s="131">
        <f>BK174</f>
        <v>0</v>
      </c>
      <c r="L174" s="120"/>
      <c r="M174" s="125"/>
      <c r="P174" s="126">
        <f>SUM(P175:P182)</f>
        <v>0</v>
      </c>
      <c r="R174" s="126">
        <f>SUM(R175:R182)</f>
        <v>0.1908</v>
      </c>
      <c r="T174" s="127">
        <f>SUM(T175:T182)</f>
        <v>0</v>
      </c>
      <c r="AR174" s="121" t="s">
        <v>82</v>
      </c>
      <c r="AT174" s="128" t="s">
        <v>71</v>
      </c>
      <c r="AU174" s="128" t="s">
        <v>80</v>
      </c>
      <c r="AY174" s="121" t="s">
        <v>181</v>
      </c>
      <c r="BK174" s="129">
        <f>SUM(BK175:BK182)</f>
        <v>0</v>
      </c>
    </row>
    <row r="175" spans="2:65" s="1" customFormat="1" ht="24.2" customHeight="1">
      <c r="B175" s="132"/>
      <c r="C175" s="133" t="s">
        <v>271</v>
      </c>
      <c r="D175" s="133" t="s">
        <v>184</v>
      </c>
      <c r="E175" s="134" t="s">
        <v>266</v>
      </c>
      <c r="F175" s="135" t="s">
        <v>267</v>
      </c>
      <c r="G175" s="136" t="s">
        <v>187</v>
      </c>
      <c r="H175" s="137">
        <v>20</v>
      </c>
      <c r="I175" s="138"/>
      <c r="J175" s="139">
        <f>ROUND(I175*H175,2)</f>
        <v>0</v>
      </c>
      <c r="K175" s="135" t="s">
        <v>188</v>
      </c>
      <c r="L175" s="32"/>
      <c r="M175" s="140" t="s">
        <v>1</v>
      </c>
      <c r="N175" s="141" t="s">
        <v>37</v>
      </c>
      <c r="P175" s="142">
        <f>O175*H175</f>
        <v>0</v>
      </c>
      <c r="Q175" s="142">
        <v>2.9999999999999997E-4</v>
      </c>
      <c r="R175" s="142">
        <f>Q175*H175</f>
        <v>5.9999999999999993E-3</v>
      </c>
      <c r="S175" s="142">
        <v>0</v>
      </c>
      <c r="T175" s="143">
        <f>S175*H175</f>
        <v>0</v>
      </c>
      <c r="AR175" s="144" t="s">
        <v>127</v>
      </c>
      <c r="AT175" s="144" t="s">
        <v>184</v>
      </c>
      <c r="AU175" s="144" t="s">
        <v>82</v>
      </c>
      <c r="AY175" s="17" t="s">
        <v>181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80</v>
      </c>
      <c r="BK175" s="145">
        <f>ROUND(I175*H175,2)</f>
        <v>0</v>
      </c>
      <c r="BL175" s="17" t="s">
        <v>127</v>
      </c>
      <c r="BM175" s="144" t="s">
        <v>1279</v>
      </c>
    </row>
    <row r="176" spans="2:65" s="1" customFormat="1" ht="24.2" customHeight="1">
      <c r="B176" s="132"/>
      <c r="C176" s="170" t="s">
        <v>278</v>
      </c>
      <c r="D176" s="170" t="s">
        <v>272</v>
      </c>
      <c r="E176" s="171" t="s">
        <v>273</v>
      </c>
      <c r="F176" s="172" t="s">
        <v>274</v>
      </c>
      <c r="G176" s="173" t="s">
        <v>187</v>
      </c>
      <c r="H176" s="174">
        <v>22</v>
      </c>
      <c r="I176" s="175"/>
      <c r="J176" s="176">
        <f>ROUND(I176*H176,2)</f>
        <v>0</v>
      </c>
      <c r="K176" s="172" t="s">
        <v>188</v>
      </c>
      <c r="L176" s="177"/>
      <c r="M176" s="178" t="s">
        <v>1</v>
      </c>
      <c r="N176" s="179" t="s">
        <v>37</v>
      </c>
      <c r="P176" s="142">
        <f>O176*H176</f>
        <v>0</v>
      </c>
      <c r="Q176" s="142">
        <v>4.1999999999999997E-3</v>
      </c>
      <c r="R176" s="142">
        <f>Q176*H176</f>
        <v>9.2399999999999996E-2</v>
      </c>
      <c r="S176" s="142">
        <v>0</v>
      </c>
      <c r="T176" s="143">
        <f>S176*H176</f>
        <v>0</v>
      </c>
      <c r="AR176" s="144" t="s">
        <v>275</v>
      </c>
      <c r="AT176" s="144" t="s">
        <v>272</v>
      </c>
      <c r="AU176" s="144" t="s">
        <v>82</v>
      </c>
      <c r="AY176" s="17" t="s">
        <v>181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80</v>
      </c>
      <c r="BK176" s="145">
        <f>ROUND(I176*H176,2)</f>
        <v>0</v>
      </c>
      <c r="BL176" s="17" t="s">
        <v>127</v>
      </c>
      <c r="BM176" s="144" t="s">
        <v>1280</v>
      </c>
    </row>
    <row r="177" spans="2:65" s="12" customFormat="1">
      <c r="B177" s="146"/>
      <c r="D177" s="147" t="s">
        <v>191</v>
      </c>
      <c r="F177" s="149" t="s">
        <v>1190</v>
      </c>
      <c r="H177" s="150">
        <v>22</v>
      </c>
      <c r="I177" s="151"/>
      <c r="L177" s="146"/>
      <c r="M177" s="152"/>
      <c r="T177" s="153"/>
      <c r="AT177" s="148" t="s">
        <v>191</v>
      </c>
      <c r="AU177" s="148" t="s">
        <v>82</v>
      </c>
      <c r="AV177" s="12" t="s">
        <v>82</v>
      </c>
      <c r="AW177" s="12" t="s">
        <v>3</v>
      </c>
      <c r="AX177" s="12" t="s">
        <v>80</v>
      </c>
      <c r="AY177" s="148" t="s">
        <v>181</v>
      </c>
    </row>
    <row r="178" spans="2:65" s="1" customFormat="1" ht="24.2" customHeight="1">
      <c r="B178" s="132"/>
      <c r="C178" s="133" t="s">
        <v>7</v>
      </c>
      <c r="D178" s="133" t="s">
        <v>184</v>
      </c>
      <c r="E178" s="134" t="s">
        <v>279</v>
      </c>
      <c r="F178" s="135" t="s">
        <v>280</v>
      </c>
      <c r="G178" s="136" t="s">
        <v>187</v>
      </c>
      <c r="H178" s="137">
        <v>20</v>
      </c>
      <c r="I178" s="138"/>
      <c r="J178" s="139">
        <f>ROUND(I178*H178,2)</f>
        <v>0</v>
      </c>
      <c r="K178" s="135" t="s">
        <v>188</v>
      </c>
      <c r="L178" s="32"/>
      <c r="M178" s="140" t="s">
        <v>1</v>
      </c>
      <c r="N178" s="141" t="s">
        <v>37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127</v>
      </c>
      <c r="AT178" s="144" t="s">
        <v>184</v>
      </c>
      <c r="AU178" s="144" t="s">
        <v>82</v>
      </c>
      <c r="AY178" s="17" t="s">
        <v>181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127</v>
      </c>
      <c r="BM178" s="144" t="s">
        <v>1281</v>
      </c>
    </row>
    <row r="179" spans="2:65" s="1" customFormat="1" ht="24.2" customHeight="1">
      <c r="B179" s="132"/>
      <c r="C179" s="170" t="s">
        <v>284</v>
      </c>
      <c r="D179" s="170" t="s">
        <v>272</v>
      </c>
      <c r="E179" s="171" t="s">
        <v>273</v>
      </c>
      <c r="F179" s="172" t="s">
        <v>274</v>
      </c>
      <c r="G179" s="173" t="s">
        <v>187</v>
      </c>
      <c r="H179" s="174">
        <v>22</v>
      </c>
      <c r="I179" s="175"/>
      <c r="J179" s="176">
        <f>ROUND(I179*H179,2)</f>
        <v>0</v>
      </c>
      <c r="K179" s="172" t="s">
        <v>188</v>
      </c>
      <c r="L179" s="177"/>
      <c r="M179" s="178" t="s">
        <v>1</v>
      </c>
      <c r="N179" s="179" t="s">
        <v>37</v>
      </c>
      <c r="P179" s="142">
        <f>O179*H179</f>
        <v>0</v>
      </c>
      <c r="Q179" s="142">
        <v>4.1999999999999997E-3</v>
      </c>
      <c r="R179" s="142">
        <f>Q179*H179</f>
        <v>9.2399999999999996E-2</v>
      </c>
      <c r="S179" s="142">
        <v>0</v>
      </c>
      <c r="T179" s="143">
        <f>S179*H179</f>
        <v>0</v>
      </c>
      <c r="AR179" s="144" t="s">
        <v>275</v>
      </c>
      <c r="AT179" s="144" t="s">
        <v>272</v>
      </c>
      <c r="AU179" s="144" t="s">
        <v>82</v>
      </c>
      <c r="AY179" s="17" t="s">
        <v>181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80</v>
      </c>
      <c r="BK179" s="145">
        <f>ROUND(I179*H179,2)</f>
        <v>0</v>
      </c>
      <c r="BL179" s="17" t="s">
        <v>127</v>
      </c>
      <c r="BM179" s="144" t="s">
        <v>1282</v>
      </c>
    </row>
    <row r="180" spans="2:65" s="12" customFormat="1">
      <c r="B180" s="146"/>
      <c r="D180" s="147" t="s">
        <v>191</v>
      </c>
      <c r="F180" s="149" t="s">
        <v>1190</v>
      </c>
      <c r="H180" s="150">
        <v>22</v>
      </c>
      <c r="I180" s="151"/>
      <c r="L180" s="146"/>
      <c r="M180" s="152"/>
      <c r="T180" s="153"/>
      <c r="AT180" s="148" t="s">
        <v>191</v>
      </c>
      <c r="AU180" s="148" t="s">
        <v>82</v>
      </c>
      <c r="AV180" s="12" t="s">
        <v>82</v>
      </c>
      <c r="AW180" s="12" t="s">
        <v>3</v>
      </c>
      <c r="AX180" s="12" t="s">
        <v>80</v>
      </c>
      <c r="AY180" s="148" t="s">
        <v>181</v>
      </c>
    </row>
    <row r="181" spans="2:65" s="1" customFormat="1" ht="24.2" customHeight="1">
      <c r="B181" s="132"/>
      <c r="C181" s="133" t="s">
        <v>288</v>
      </c>
      <c r="D181" s="133" t="s">
        <v>184</v>
      </c>
      <c r="E181" s="134" t="s">
        <v>285</v>
      </c>
      <c r="F181" s="135" t="s">
        <v>286</v>
      </c>
      <c r="G181" s="136" t="s">
        <v>236</v>
      </c>
      <c r="H181" s="137">
        <v>0.191</v>
      </c>
      <c r="I181" s="138"/>
      <c r="J181" s="139">
        <f>ROUND(I181*H181,2)</f>
        <v>0</v>
      </c>
      <c r="K181" s="135" t="s">
        <v>188</v>
      </c>
      <c r="L181" s="32"/>
      <c r="M181" s="140" t="s">
        <v>1</v>
      </c>
      <c r="N181" s="141" t="s">
        <v>37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127</v>
      </c>
      <c r="AT181" s="144" t="s">
        <v>184</v>
      </c>
      <c r="AU181" s="144" t="s">
        <v>82</v>
      </c>
      <c r="AY181" s="17" t="s">
        <v>181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80</v>
      </c>
      <c r="BK181" s="145">
        <f>ROUND(I181*H181,2)</f>
        <v>0</v>
      </c>
      <c r="BL181" s="17" t="s">
        <v>127</v>
      </c>
      <c r="BM181" s="144" t="s">
        <v>1283</v>
      </c>
    </row>
    <row r="182" spans="2:65" s="1" customFormat="1" ht="24.2" customHeight="1">
      <c r="B182" s="132"/>
      <c r="C182" s="133" t="s">
        <v>294</v>
      </c>
      <c r="D182" s="133" t="s">
        <v>184</v>
      </c>
      <c r="E182" s="134" t="s">
        <v>289</v>
      </c>
      <c r="F182" s="135" t="s">
        <v>290</v>
      </c>
      <c r="G182" s="136" t="s">
        <v>236</v>
      </c>
      <c r="H182" s="137">
        <v>0.191</v>
      </c>
      <c r="I182" s="138"/>
      <c r="J182" s="139">
        <f>ROUND(I182*H182,2)</f>
        <v>0</v>
      </c>
      <c r="K182" s="135" t="s">
        <v>188</v>
      </c>
      <c r="L182" s="32"/>
      <c r="M182" s="140" t="s">
        <v>1</v>
      </c>
      <c r="N182" s="141" t="s">
        <v>37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127</v>
      </c>
      <c r="AT182" s="144" t="s">
        <v>184</v>
      </c>
      <c r="AU182" s="144" t="s">
        <v>82</v>
      </c>
      <c r="AY182" s="17" t="s">
        <v>181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80</v>
      </c>
      <c r="BK182" s="145">
        <f>ROUND(I182*H182,2)</f>
        <v>0</v>
      </c>
      <c r="BL182" s="17" t="s">
        <v>127</v>
      </c>
      <c r="BM182" s="144" t="s">
        <v>1284</v>
      </c>
    </row>
    <row r="183" spans="2:65" s="11" customFormat="1" ht="22.9" customHeight="1">
      <c r="B183" s="120"/>
      <c r="D183" s="121" t="s">
        <v>71</v>
      </c>
      <c r="E183" s="130" t="s">
        <v>322</v>
      </c>
      <c r="F183" s="130" t="s">
        <v>323</v>
      </c>
      <c r="I183" s="123"/>
      <c r="J183" s="131">
        <f>BK183</f>
        <v>0</v>
      </c>
      <c r="L183" s="120"/>
      <c r="M183" s="125"/>
      <c r="P183" s="126">
        <f>P184</f>
        <v>0</v>
      </c>
      <c r="R183" s="126">
        <f>R184</f>
        <v>1.8169999999999999E-2</v>
      </c>
      <c r="T183" s="127">
        <f>T184</f>
        <v>0</v>
      </c>
      <c r="AR183" s="121" t="s">
        <v>82</v>
      </c>
      <c r="AT183" s="128" t="s">
        <v>71</v>
      </c>
      <c r="AU183" s="128" t="s">
        <v>80</v>
      </c>
      <c r="AY183" s="121" t="s">
        <v>181</v>
      </c>
      <c r="BK183" s="129">
        <f>BK184</f>
        <v>0</v>
      </c>
    </row>
    <row r="184" spans="2:65" s="1" customFormat="1" ht="37.9" customHeight="1">
      <c r="B184" s="132"/>
      <c r="C184" s="133" t="s">
        <v>302</v>
      </c>
      <c r="D184" s="133" t="s">
        <v>184</v>
      </c>
      <c r="E184" s="134" t="s">
        <v>325</v>
      </c>
      <c r="F184" s="135" t="s">
        <v>326</v>
      </c>
      <c r="G184" s="136" t="s">
        <v>297</v>
      </c>
      <c r="H184" s="137">
        <v>1</v>
      </c>
      <c r="I184" s="138"/>
      <c r="J184" s="139">
        <f>ROUND(I184*H184,2)</f>
        <v>0</v>
      </c>
      <c r="K184" s="135" t="s">
        <v>1</v>
      </c>
      <c r="L184" s="32"/>
      <c r="M184" s="140" t="s">
        <v>1</v>
      </c>
      <c r="N184" s="141" t="s">
        <v>37</v>
      </c>
      <c r="P184" s="142">
        <f>O184*H184</f>
        <v>0</v>
      </c>
      <c r="Q184" s="142">
        <v>1.8169999999999999E-2</v>
      </c>
      <c r="R184" s="142">
        <f>Q184*H184</f>
        <v>1.8169999999999999E-2</v>
      </c>
      <c r="S184" s="142">
        <v>0</v>
      </c>
      <c r="T184" s="143">
        <f>S184*H184</f>
        <v>0</v>
      </c>
      <c r="AR184" s="144" t="s">
        <v>127</v>
      </c>
      <c r="AT184" s="144" t="s">
        <v>184</v>
      </c>
      <c r="AU184" s="144" t="s">
        <v>82</v>
      </c>
      <c r="AY184" s="17" t="s">
        <v>181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80</v>
      </c>
      <c r="BK184" s="145">
        <f>ROUND(I184*H184,2)</f>
        <v>0</v>
      </c>
      <c r="BL184" s="17" t="s">
        <v>127</v>
      </c>
      <c r="BM184" s="144" t="s">
        <v>671</v>
      </c>
    </row>
    <row r="185" spans="2:65" s="11" customFormat="1" ht="22.9" customHeight="1">
      <c r="B185" s="120"/>
      <c r="D185" s="121" t="s">
        <v>71</v>
      </c>
      <c r="E185" s="130" t="s">
        <v>328</v>
      </c>
      <c r="F185" s="130" t="s">
        <v>329</v>
      </c>
      <c r="I185" s="123"/>
      <c r="J185" s="131">
        <f>BK185</f>
        <v>0</v>
      </c>
      <c r="L185" s="120"/>
      <c r="M185" s="125"/>
      <c r="P185" s="126">
        <f>SUM(P186:P187)</f>
        <v>0</v>
      </c>
      <c r="R185" s="126">
        <f>SUM(R186:R187)</f>
        <v>0.10680000000000001</v>
      </c>
      <c r="T185" s="127">
        <f>SUM(T186:T187)</f>
        <v>0</v>
      </c>
      <c r="AR185" s="121" t="s">
        <v>82</v>
      </c>
      <c r="AT185" s="128" t="s">
        <v>71</v>
      </c>
      <c r="AU185" s="128" t="s">
        <v>80</v>
      </c>
      <c r="AY185" s="121" t="s">
        <v>181</v>
      </c>
      <c r="BK185" s="129">
        <f>SUM(BK186:BK187)</f>
        <v>0</v>
      </c>
    </row>
    <row r="186" spans="2:65" s="1" customFormat="1" ht="24.2" customHeight="1">
      <c r="B186" s="132"/>
      <c r="C186" s="133" t="s">
        <v>308</v>
      </c>
      <c r="D186" s="133" t="s">
        <v>184</v>
      </c>
      <c r="E186" s="134" t="s">
        <v>331</v>
      </c>
      <c r="F186" s="135" t="s">
        <v>332</v>
      </c>
      <c r="G186" s="136" t="s">
        <v>187</v>
      </c>
      <c r="H186" s="137">
        <v>20</v>
      </c>
      <c r="I186" s="138"/>
      <c r="J186" s="139">
        <f>ROUND(I186*H186,2)</f>
        <v>0</v>
      </c>
      <c r="K186" s="135" t="s">
        <v>1</v>
      </c>
      <c r="L186" s="32"/>
      <c r="M186" s="140" t="s">
        <v>1</v>
      </c>
      <c r="N186" s="141" t="s">
        <v>37</v>
      </c>
      <c r="P186" s="142">
        <f>O186*H186</f>
        <v>0</v>
      </c>
      <c r="Q186" s="142">
        <v>2.6700000000000001E-3</v>
      </c>
      <c r="R186" s="142">
        <f>Q186*H186</f>
        <v>5.3400000000000003E-2</v>
      </c>
      <c r="S186" s="142">
        <v>0</v>
      </c>
      <c r="T186" s="143">
        <f>S186*H186</f>
        <v>0</v>
      </c>
      <c r="AR186" s="144" t="s">
        <v>127</v>
      </c>
      <c r="AT186" s="144" t="s">
        <v>184</v>
      </c>
      <c r="AU186" s="144" t="s">
        <v>82</v>
      </c>
      <c r="AY186" s="17" t="s">
        <v>181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80</v>
      </c>
      <c r="BK186" s="145">
        <f>ROUND(I186*H186,2)</f>
        <v>0</v>
      </c>
      <c r="BL186" s="17" t="s">
        <v>127</v>
      </c>
      <c r="BM186" s="144" t="s">
        <v>1285</v>
      </c>
    </row>
    <row r="187" spans="2:65" s="1" customFormat="1" ht="24.2" customHeight="1">
      <c r="B187" s="132"/>
      <c r="C187" s="133" t="s">
        <v>314</v>
      </c>
      <c r="D187" s="133" t="s">
        <v>184</v>
      </c>
      <c r="E187" s="134" t="s">
        <v>335</v>
      </c>
      <c r="F187" s="135" t="s">
        <v>336</v>
      </c>
      <c r="G187" s="136" t="s">
        <v>187</v>
      </c>
      <c r="H187" s="137">
        <v>20</v>
      </c>
      <c r="I187" s="138"/>
      <c r="J187" s="139">
        <f>ROUND(I187*H187,2)</f>
        <v>0</v>
      </c>
      <c r="K187" s="135" t="s">
        <v>1</v>
      </c>
      <c r="L187" s="32"/>
      <c r="M187" s="140" t="s">
        <v>1</v>
      </c>
      <c r="N187" s="141" t="s">
        <v>37</v>
      </c>
      <c r="P187" s="142">
        <f>O187*H187</f>
        <v>0</v>
      </c>
      <c r="Q187" s="142">
        <v>2.6700000000000001E-3</v>
      </c>
      <c r="R187" s="142">
        <f>Q187*H187</f>
        <v>5.3400000000000003E-2</v>
      </c>
      <c r="S187" s="142">
        <v>0</v>
      </c>
      <c r="T187" s="143">
        <f>S187*H187</f>
        <v>0</v>
      </c>
      <c r="AR187" s="144" t="s">
        <v>127</v>
      </c>
      <c r="AT187" s="144" t="s">
        <v>184</v>
      </c>
      <c r="AU187" s="144" t="s">
        <v>82</v>
      </c>
      <c r="AY187" s="17" t="s">
        <v>181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80</v>
      </c>
      <c r="BK187" s="145">
        <f>ROUND(I187*H187,2)</f>
        <v>0</v>
      </c>
      <c r="BL187" s="17" t="s">
        <v>127</v>
      </c>
      <c r="BM187" s="144" t="s">
        <v>1286</v>
      </c>
    </row>
    <row r="188" spans="2:65" s="11" customFormat="1" ht="22.9" customHeight="1">
      <c r="B188" s="120"/>
      <c r="D188" s="121" t="s">
        <v>71</v>
      </c>
      <c r="E188" s="130" t="s">
        <v>341</v>
      </c>
      <c r="F188" s="130" t="s">
        <v>342</v>
      </c>
      <c r="I188" s="123"/>
      <c r="J188" s="131">
        <f>BK188</f>
        <v>0</v>
      </c>
      <c r="L188" s="120"/>
      <c r="M188" s="125"/>
      <c r="P188" s="126">
        <f>SUM(P189:P198)</f>
        <v>0</v>
      </c>
      <c r="R188" s="126">
        <f>SUM(R189:R198)</f>
        <v>0.61472800000000005</v>
      </c>
      <c r="T188" s="127">
        <f>SUM(T189:T198)</f>
        <v>0</v>
      </c>
      <c r="AR188" s="121" t="s">
        <v>82</v>
      </c>
      <c r="AT188" s="128" t="s">
        <v>71</v>
      </c>
      <c r="AU188" s="128" t="s">
        <v>80</v>
      </c>
      <c r="AY188" s="121" t="s">
        <v>181</v>
      </c>
      <c r="BK188" s="129">
        <f>SUM(BK189:BK198)</f>
        <v>0</v>
      </c>
    </row>
    <row r="189" spans="2:65" s="1" customFormat="1" ht="24.2" customHeight="1">
      <c r="B189" s="132"/>
      <c r="C189" s="133" t="s">
        <v>318</v>
      </c>
      <c r="D189" s="133" t="s">
        <v>184</v>
      </c>
      <c r="E189" s="134" t="s">
        <v>675</v>
      </c>
      <c r="F189" s="135" t="s">
        <v>676</v>
      </c>
      <c r="G189" s="136" t="s">
        <v>187</v>
      </c>
      <c r="H189" s="137">
        <v>20</v>
      </c>
      <c r="I189" s="138"/>
      <c r="J189" s="139">
        <f>ROUND(I189*H189,2)</f>
        <v>0</v>
      </c>
      <c r="K189" s="135" t="s">
        <v>188</v>
      </c>
      <c r="L189" s="32"/>
      <c r="M189" s="140" t="s">
        <v>1</v>
      </c>
      <c r="N189" s="141" t="s">
        <v>37</v>
      </c>
      <c r="P189" s="142">
        <f>O189*H189</f>
        <v>0</v>
      </c>
      <c r="Q189" s="142">
        <v>2.487E-2</v>
      </c>
      <c r="R189" s="142">
        <f>Q189*H189</f>
        <v>0.49740000000000001</v>
      </c>
      <c r="S189" s="142">
        <v>0</v>
      </c>
      <c r="T189" s="143">
        <f>S189*H189</f>
        <v>0</v>
      </c>
      <c r="AR189" s="144" t="s">
        <v>127</v>
      </c>
      <c r="AT189" s="144" t="s">
        <v>184</v>
      </c>
      <c r="AU189" s="144" t="s">
        <v>82</v>
      </c>
      <c r="AY189" s="17" t="s">
        <v>181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80</v>
      </c>
      <c r="BK189" s="145">
        <f>ROUND(I189*H189,2)</f>
        <v>0</v>
      </c>
      <c r="BL189" s="17" t="s">
        <v>127</v>
      </c>
      <c r="BM189" s="144" t="s">
        <v>1287</v>
      </c>
    </row>
    <row r="190" spans="2:65" s="1" customFormat="1" ht="24.2" customHeight="1">
      <c r="B190" s="132"/>
      <c r="C190" s="133" t="s">
        <v>324</v>
      </c>
      <c r="D190" s="133" t="s">
        <v>184</v>
      </c>
      <c r="E190" s="134" t="s">
        <v>363</v>
      </c>
      <c r="F190" s="135" t="s">
        <v>364</v>
      </c>
      <c r="G190" s="136" t="s">
        <v>240</v>
      </c>
      <c r="H190" s="137">
        <v>4</v>
      </c>
      <c r="I190" s="138"/>
      <c r="J190" s="139">
        <f>ROUND(I190*H190,2)</f>
        <v>0</v>
      </c>
      <c r="K190" s="135" t="s">
        <v>188</v>
      </c>
      <c r="L190" s="32"/>
      <c r="M190" s="140" t="s">
        <v>1</v>
      </c>
      <c r="N190" s="141" t="s">
        <v>37</v>
      </c>
      <c r="P190" s="142">
        <f>O190*H190</f>
        <v>0</v>
      </c>
      <c r="Q190" s="142">
        <v>1.9359999999999999E-2</v>
      </c>
      <c r="R190" s="142">
        <f>Q190*H190</f>
        <v>7.7439999999999995E-2</v>
      </c>
      <c r="S190" s="142">
        <v>0</v>
      </c>
      <c r="T190" s="143">
        <f>S190*H190</f>
        <v>0</v>
      </c>
      <c r="AR190" s="144" t="s">
        <v>127</v>
      </c>
      <c r="AT190" s="144" t="s">
        <v>184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678</v>
      </c>
    </row>
    <row r="191" spans="2:65" s="14" customFormat="1">
      <c r="B191" s="164"/>
      <c r="D191" s="147" t="s">
        <v>191</v>
      </c>
      <c r="E191" s="165" t="s">
        <v>1</v>
      </c>
      <c r="F191" s="166" t="s">
        <v>366</v>
      </c>
      <c r="H191" s="165" t="s">
        <v>1</v>
      </c>
      <c r="I191" s="167"/>
      <c r="L191" s="164"/>
      <c r="M191" s="168"/>
      <c r="T191" s="169"/>
      <c r="AT191" s="165" t="s">
        <v>191</v>
      </c>
      <c r="AU191" s="165" t="s">
        <v>82</v>
      </c>
      <c r="AV191" s="14" t="s">
        <v>80</v>
      </c>
      <c r="AW191" s="14" t="s">
        <v>29</v>
      </c>
      <c r="AX191" s="14" t="s">
        <v>72</v>
      </c>
      <c r="AY191" s="165" t="s">
        <v>181</v>
      </c>
    </row>
    <row r="192" spans="2:65" s="12" customFormat="1">
      <c r="B192" s="146"/>
      <c r="D192" s="147" t="s">
        <v>191</v>
      </c>
      <c r="E192" s="148" t="s">
        <v>1</v>
      </c>
      <c r="F192" s="149" t="s">
        <v>1198</v>
      </c>
      <c r="H192" s="150">
        <v>4</v>
      </c>
      <c r="I192" s="151"/>
      <c r="L192" s="146"/>
      <c r="M192" s="152"/>
      <c r="T192" s="153"/>
      <c r="AT192" s="148" t="s">
        <v>191</v>
      </c>
      <c r="AU192" s="148" t="s">
        <v>82</v>
      </c>
      <c r="AV192" s="12" t="s">
        <v>82</v>
      </c>
      <c r="AW192" s="12" t="s">
        <v>29</v>
      </c>
      <c r="AX192" s="12" t="s">
        <v>80</v>
      </c>
      <c r="AY192" s="148" t="s">
        <v>181</v>
      </c>
    </row>
    <row r="193" spans="2:65" s="1" customFormat="1" ht="21.75" customHeight="1">
      <c r="B193" s="132"/>
      <c r="C193" s="133" t="s">
        <v>330</v>
      </c>
      <c r="D193" s="133" t="s">
        <v>184</v>
      </c>
      <c r="E193" s="134" t="s">
        <v>369</v>
      </c>
      <c r="F193" s="135" t="s">
        <v>370</v>
      </c>
      <c r="G193" s="136" t="s">
        <v>240</v>
      </c>
      <c r="H193" s="137">
        <v>7.2</v>
      </c>
      <c r="I193" s="138"/>
      <c r="J193" s="139">
        <f>ROUND(I193*H193,2)</f>
        <v>0</v>
      </c>
      <c r="K193" s="135" t="s">
        <v>648</v>
      </c>
      <c r="L193" s="32"/>
      <c r="M193" s="140" t="s">
        <v>1</v>
      </c>
      <c r="N193" s="141" t="s">
        <v>37</v>
      </c>
      <c r="P193" s="142">
        <f>O193*H193</f>
        <v>0</v>
      </c>
      <c r="Q193" s="142">
        <v>5.5399999999999998E-3</v>
      </c>
      <c r="R193" s="142">
        <f>Q193*H193</f>
        <v>3.9888E-2</v>
      </c>
      <c r="S193" s="142">
        <v>0</v>
      </c>
      <c r="T193" s="143">
        <f>S193*H193</f>
        <v>0</v>
      </c>
      <c r="AR193" s="144" t="s">
        <v>127</v>
      </c>
      <c r="AT193" s="144" t="s">
        <v>184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1288</v>
      </c>
    </row>
    <row r="194" spans="2:65" s="14" customFormat="1">
      <c r="B194" s="164"/>
      <c r="D194" s="147" t="s">
        <v>191</v>
      </c>
      <c r="E194" s="165" t="s">
        <v>1</v>
      </c>
      <c r="F194" s="166" t="s">
        <v>1200</v>
      </c>
      <c r="H194" s="165" t="s">
        <v>1</v>
      </c>
      <c r="I194" s="167"/>
      <c r="L194" s="164"/>
      <c r="M194" s="168"/>
      <c r="T194" s="169"/>
      <c r="AT194" s="165" t="s">
        <v>191</v>
      </c>
      <c r="AU194" s="165" t="s">
        <v>82</v>
      </c>
      <c r="AV194" s="14" t="s">
        <v>80</v>
      </c>
      <c r="AW194" s="14" t="s">
        <v>29</v>
      </c>
      <c r="AX194" s="14" t="s">
        <v>72</v>
      </c>
      <c r="AY194" s="165" t="s">
        <v>181</v>
      </c>
    </row>
    <row r="195" spans="2:65" s="12" customFormat="1">
      <c r="B195" s="146"/>
      <c r="D195" s="147" t="s">
        <v>191</v>
      </c>
      <c r="E195" s="148" t="s">
        <v>1</v>
      </c>
      <c r="F195" s="149" t="s">
        <v>1201</v>
      </c>
      <c r="H195" s="150">
        <v>7.2</v>
      </c>
      <c r="I195" s="151"/>
      <c r="L195" s="146"/>
      <c r="M195" s="152"/>
      <c r="T195" s="153"/>
      <c r="AT195" s="148" t="s">
        <v>191</v>
      </c>
      <c r="AU195" s="148" t="s">
        <v>82</v>
      </c>
      <c r="AV195" s="12" t="s">
        <v>82</v>
      </c>
      <c r="AW195" s="12" t="s">
        <v>29</v>
      </c>
      <c r="AX195" s="12" t="s">
        <v>72</v>
      </c>
      <c r="AY195" s="148" t="s">
        <v>181</v>
      </c>
    </row>
    <row r="196" spans="2:65" s="13" customFormat="1">
      <c r="B196" s="154"/>
      <c r="D196" s="147" t="s">
        <v>191</v>
      </c>
      <c r="E196" s="155" t="s">
        <v>1</v>
      </c>
      <c r="F196" s="156" t="s">
        <v>193</v>
      </c>
      <c r="H196" s="157">
        <v>7.2</v>
      </c>
      <c r="I196" s="158"/>
      <c r="L196" s="154"/>
      <c r="M196" s="159"/>
      <c r="T196" s="160"/>
      <c r="AT196" s="155" t="s">
        <v>191</v>
      </c>
      <c r="AU196" s="155" t="s">
        <v>82</v>
      </c>
      <c r="AV196" s="13" t="s">
        <v>189</v>
      </c>
      <c r="AW196" s="13" t="s">
        <v>29</v>
      </c>
      <c r="AX196" s="13" t="s">
        <v>80</v>
      </c>
      <c r="AY196" s="155" t="s">
        <v>181</v>
      </c>
    </row>
    <row r="197" spans="2:65" s="1" customFormat="1" ht="24.2" customHeight="1">
      <c r="B197" s="132"/>
      <c r="C197" s="133" t="s">
        <v>334</v>
      </c>
      <c r="D197" s="133" t="s">
        <v>184</v>
      </c>
      <c r="E197" s="134" t="s">
        <v>375</v>
      </c>
      <c r="F197" s="135" t="s">
        <v>376</v>
      </c>
      <c r="G197" s="136" t="s">
        <v>236</v>
      </c>
      <c r="H197" s="137">
        <v>0.61499999999999999</v>
      </c>
      <c r="I197" s="138"/>
      <c r="J197" s="139">
        <f>ROUND(I197*H197,2)</f>
        <v>0</v>
      </c>
      <c r="K197" s="135" t="s">
        <v>188</v>
      </c>
      <c r="L197" s="32"/>
      <c r="M197" s="140" t="s">
        <v>1</v>
      </c>
      <c r="N197" s="141" t="s">
        <v>37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127</v>
      </c>
      <c r="AT197" s="144" t="s">
        <v>184</v>
      </c>
      <c r="AU197" s="144" t="s">
        <v>82</v>
      </c>
      <c r="AY197" s="17" t="s">
        <v>181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80</v>
      </c>
      <c r="BK197" s="145">
        <f>ROUND(I197*H197,2)</f>
        <v>0</v>
      </c>
      <c r="BL197" s="17" t="s">
        <v>127</v>
      </c>
      <c r="BM197" s="144" t="s">
        <v>682</v>
      </c>
    </row>
    <row r="198" spans="2:65" s="1" customFormat="1" ht="24.2" customHeight="1">
      <c r="B198" s="132"/>
      <c r="C198" s="133" t="s">
        <v>275</v>
      </c>
      <c r="D198" s="133" t="s">
        <v>184</v>
      </c>
      <c r="E198" s="134" t="s">
        <v>379</v>
      </c>
      <c r="F198" s="135" t="s">
        <v>380</v>
      </c>
      <c r="G198" s="136" t="s">
        <v>236</v>
      </c>
      <c r="H198" s="137">
        <v>0.61499999999999999</v>
      </c>
      <c r="I198" s="138"/>
      <c r="J198" s="139">
        <f>ROUND(I198*H198,2)</f>
        <v>0</v>
      </c>
      <c r="K198" s="135" t="s">
        <v>188</v>
      </c>
      <c r="L198" s="32"/>
      <c r="M198" s="140" t="s">
        <v>1</v>
      </c>
      <c r="N198" s="141" t="s">
        <v>37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127</v>
      </c>
      <c r="AT198" s="144" t="s">
        <v>184</v>
      </c>
      <c r="AU198" s="144" t="s">
        <v>82</v>
      </c>
      <c r="AY198" s="17" t="s">
        <v>181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80</v>
      </c>
      <c r="BK198" s="145">
        <f>ROUND(I198*H198,2)</f>
        <v>0</v>
      </c>
      <c r="BL198" s="17" t="s">
        <v>127</v>
      </c>
      <c r="BM198" s="144" t="s">
        <v>683</v>
      </c>
    </row>
    <row r="199" spans="2:65" s="11" customFormat="1" ht="22.9" customHeight="1">
      <c r="B199" s="120"/>
      <c r="D199" s="121" t="s">
        <v>71</v>
      </c>
      <c r="E199" s="130" t="s">
        <v>382</v>
      </c>
      <c r="F199" s="130" t="s">
        <v>383</v>
      </c>
      <c r="I199" s="123"/>
      <c r="J199" s="131">
        <f>BK199</f>
        <v>0</v>
      </c>
      <c r="L199" s="120"/>
      <c r="M199" s="125"/>
      <c r="P199" s="126">
        <f>SUM(P200:P205)</f>
        <v>0</v>
      </c>
      <c r="R199" s="126">
        <f>SUM(R200:R205)</f>
        <v>4.3159999999999997E-2</v>
      </c>
      <c r="T199" s="127">
        <f>SUM(T200:T205)</f>
        <v>2.3359999999999999E-2</v>
      </c>
      <c r="AR199" s="121" t="s">
        <v>82</v>
      </c>
      <c r="AT199" s="128" t="s">
        <v>71</v>
      </c>
      <c r="AU199" s="128" t="s">
        <v>80</v>
      </c>
      <c r="AY199" s="121" t="s">
        <v>181</v>
      </c>
      <c r="BK199" s="129">
        <f>SUM(BK200:BK205)</f>
        <v>0</v>
      </c>
    </row>
    <row r="200" spans="2:65" s="1" customFormat="1" ht="37.9" customHeight="1">
      <c r="B200" s="132"/>
      <c r="C200" s="133" t="s">
        <v>343</v>
      </c>
      <c r="D200" s="133" t="s">
        <v>184</v>
      </c>
      <c r="E200" s="134" t="s">
        <v>385</v>
      </c>
      <c r="F200" s="135" t="s">
        <v>386</v>
      </c>
      <c r="G200" s="136" t="s">
        <v>187</v>
      </c>
      <c r="H200" s="137">
        <v>4</v>
      </c>
      <c r="I200" s="138"/>
      <c r="J200" s="139">
        <f>ROUND(I200*H200,2)</f>
        <v>0</v>
      </c>
      <c r="K200" s="135" t="s">
        <v>648</v>
      </c>
      <c r="L200" s="32"/>
      <c r="M200" s="140" t="s">
        <v>1</v>
      </c>
      <c r="N200" s="141" t="s">
        <v>37</v>
      </c>
      <c r="P200" s="142">
        <f>O200*H200</f>
        <v>0</v>
      </c>
      <c r="Q200" s="142">
        <v>0</v>
      </c>
      <c r="R200" s="142">
        <f>Q200*H200</f>
        <v>0</v>
      </c>
      <c r="S200" s="142">
        <v>5.8399999999999997E-3</v>
      </c>
      <c r="T200" s="143">
        <f>S200*H200</f>
        <v>2.3359999999999999E-2</v>
      </c>
      <c r="AR200" s="144" t="s">
        <v>127</v>
      </c>
      <c r="AT200" s="144" t="s">
        <v>184</v>
      </c>
      <c r="AU200" s="144" t="s">
        <v>82</v>
      </c>
      <c r="AY200" s="17" t="s">
        <v>181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80</v>
      </c>
      <c r="BK200" s="145">
        <f>ROUND(I200*H200,2)</f>
        <v>0</v>
      </c>
      <c r="BL200" s="17" t="s">
        <v>127</v>
      </c>
      <c r="BM200" s="144" t="s">
        <v>1289</v>
      </c>
    </row>
    <row r="201" spans="2:65" s="12" customFormat="1">
      <c r="B201" s="146"/>
      <c r="D201" s="147" t="s">
        <v>191</v>
      </c>
      <c r="E201" s="148" t="s">
        <v>1</v>
      </c>
      <c r="F201" s="149" t="s">
        <v>686</v>
      </c>
      <c r="H201" s="150">
        <v>4</v>
      </c>
      <c r="I201" s="151"/>
      <c r="L201" s="146"/>
      <c r="M201" s="152"/>
      <c r="T201" s="153"/>
      <c r="AT201" s="148" t="s">
        <v>191</v>
      </c>
      <c r="AU201" s="148" t="s">
        <v>82</v>
      </c>
      <c r="AV201" s="12" t="s">
        <v>82</v>
      </c>
      <c r="AW201" s="12" t="s">
        <v>29</v>
      </c>
      <c r="AX201" s="12" t="s">
        <v>80</v>
      </c>
      <c r="AY201" s="148" t="s">
        <v>181</v>
      </c>
    </row>
    <row r="202" spans="2:65" s="1" customFormat="1" ht="33" customHeight="1">
      <c r="B202" s="132"/>
      <c r="C202" s="133" t="s">
        <v>348</v>
      </c>
      <c r="D202" s="133" t="s">
        <v>184</v>
      </c>
      <c r="E202" s="134" t="s">
        <v>389</v>
      </c>
      <c r="F202" s="135" t="s">
        <v>390</v>
      </c>
      <c r="G202" s="136" t="s">
        <v>187</v>
      </c>
      <c r="H202" s="137">
        <v>4</v>
      </c>
      <c r="I202" s="138"/>
      <c r="J202" s="139">
        <f>ROUND(I202*H202,2)</f>
        <v>0</v>
      </c>
      <c r="K202" s="135" t="s">
        <v>648</v>
      </c>
      <c r="L202" s="32"/>
      <c r="M202" s="140" t="s">
        <v>1</v>
      </c>
      <c r="N202" s="141" t="s">
        <v>37</v>
      </c>
      <c r="P202" s="142">
        <f>O202*H202</f>
        <v>0</v>
      </c>
      <c r="Q202" s="142">
        <v>1.0789999999999999E-2</v>
      </c>
      <c r="R202" s="142">
        <f>Q202*H202</f>
        <v>4.3159999999999997E-2</v>
      </c>
      <c r="S202" s="142">
        <v>0</v>
      </c>
      <c r="T202" s="143">
        <f>S202*H202</f>
        <v>0</v>
      </c>
      <c r="AR202" s="144" t="s">
        <v>127</v>
      </c>
      <c r="AT202" s="144" t="s">
        <v>184</v>
      </c>
      <c r="AU202" s="144" t="s">
        <v>82</v>
      </c>
      <c r="AY202" s="17" t="s">
        <v>181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80</v>
      </c>
      <c r="BK202" s="145">
        <f>ROUND(I202*H202,2)</f>
        <v>0</v>
      </c>
      <c r="BL202" s="17" t="s">
        <v>127</v>
      </c>
      <c r="BM202" s="144" t="s">
        <v>1290</v>
      </c>
    </row>
    <row r="203" spans="2:65" s="12" customFormat="1">
      <c r="B203" s="146"/>
      <c r="D203" s="147" t="s">
        <v>191</v>
      </c>
      <c r="E203" s="148" t="s">
        <v>1</v>
      </c>
      <c r="F203" s="149" t="s">
        <v>686</v>
      </c>
      <c r="H203" s="150">
        <v>4</v>
      </c>
      <c r="I203" s="151"/>
      <c r="L203" s="146"/>
      <c r="M203" s="152"/>
      <c r="T203" s="153"/>
      <c r="AT203" s="148" t="s">
        <v>191</v>
      </c>
      <c r="AU203" s="148" t="s">
        <v>82</v>
      </c>
      <c r="AV203" s="12" t="s">
        <v>82</v>
      </c>
      <c r="AW203" s="12" t="s">
        <v>29</v>
      </c>
      <c r="AX203" s="12" t="s">
        <v>80</v>
      </c>
      <c r="AY203" s="148" t="s">
        <v>181</v>
      </c>
    </row>
    <row r="204" spans="2:65" s="1" customFormat="1" ht="24.2" customHeight="1">
      <c r="B204" s="132"/>
      <c r="C204" s="133" t="s">
        <v>353</v>
      </c>
      <c r="D204" s="133" t="s">
        <v>184</v>
      </c>
      <c r="E204" s="134" t="s">
        <v>393</v>
      </c>
      <c r="F204" s="135" t="s">
        <v>394</v>
      </c>
      <c r="G204" s="136" t="s">
        <v>236</v>
      </c>
      <c r="H204" s="137">
        <v>4.2999999999999997E-2</v>
      </c>
      <c r="I204" s="138"/>
      <c r="J204" s="139">
        <f>ROUND(I204*H204,2)</f>
        <v>0</v>
      </c>
      <c r="K204" s="135" t="s">
        <v>648</v>
      </c>
      <c r="L204" s="32"/>
      <c r="M204" s="140" t="s">
        <v>1</v>
      </c>
      <c r="N204" s="141" t="s">
        <v>37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127</v>
      </c>
      <c r="AT204" s="144" t="s">
        <v>184</v>
      </c>
      <c r="AU204" s="144" t="s">
        <v>82</v>
      </c>
      <c r="AY204" s="17" t="s">
        <v>181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80</v>
      </c>
      <c r="BK204" s="145">
        <f>ROUND(I204*H204,2)</f>
        <v>0</v>
      </c>
      <c r="BL204" s="17" t="s">
        <v>127</v>
      </c>
      <c r="BM204" s="144" t="s">
        <v>1291</v>
      </c>
    </row>
    <row r="205" spans="2:65" s="1" customFormat="1" ht="24.2" customHeight="1">
      <c r="B205" s="132"/>
      <c r="C205" s="133" t="s">
        <v>358</v>
      </c>
      <c r="D205" s="133" t="s">
        <v>184</v>
      </c>
      <c r="E205" s="134" t="s">
        <v>397</v>
      </c>
      <c r="F205" s="135" t="s">
        <v>398</v>
      </c>
      <c r="G205" s="136" t="s">
        <v>236</v>
      </c>
      <c r="H205" s="137">
        <v>4.2999999999999997E-2</v>
      </c>
      <c r="I205" s="138"/>
      <c r="J205" s="139">
        <f>ROUND(I205*H205,2)</f>
        <v>0</v>
      </c>
      <c r="K205" s="135" t="s">
        <v>648</v>
      </c>
      <c r="L205" s="32"/>
      <c r="M205" s="140" t="s">
        <v>1</v>
      </c>
      <c r="N205" s="141" t="s">
        <v>37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127</v>
      </c>
      <c r="AT205" s="144" t="s">
        <v>184</v>
      </c>
      <c r="AU205" s="144" t="s">
        <v>82</v>
      </c>
      <c r="AY205" s="17" t="s">
        <v>181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80</v>
      </c>
      <c r="BK205" s="145">
        <f>ROUND(I205*H205,2)</f>
        <v>0</v>
      </c>
      <c r="BL205" s="17" t="s">
        <v>127</v>
      </c>
      <c r="BM205" s="144" t="s">
        <v>1292</v>
      </c>
    </row>
    <row r="206" spans="2:65" s="11" customFormat="1" ht="22.9" customHeight="1">
      <c r="B206" s="120"/>
      <c r="D206" s="121" t="s">
        <v>71</v>
      </c>
      <c r="E206" s="130" t="s">
        <v>400</v>
      </c>
      <c r="F206" s="130" t="s">
        <v>401</v>
      </c>
      <c r="I206" s="123"/>
      <c r="J206" s="131">
        <f>BK206</f>
        <v>0</v>
      </c>
      <c r="L206" s="120"/>
      <c r="M206" s="125"/>
      <c r="P206" s="126">
        <f>SUM(P207:P210)</f>
        <v>0</v>
      </c>
      <c r="R206" s="126">
        <f>SUM(R207:R210)</f>
        <v>3.9100000000000003E-3</v>
      </c>
      <c r="T206" s="127">
        <f>SUM(T207:T210)</f>
        <v>0</v>
      </c>
      <c r="AR206" s="121" t="s">
        <v>82</v>
      </c>
      <c r="AT206" s="128" t="s">
        <v>71</v>
      </c>
      <c r="AU206" s="128" t="s">
        <v>80</v>
      </c>
      <c r="AY206" s="121" t="s">
        <v>181</v>
      </c>
      <c r="BK206" s="129">
        <f>SUM(BK207:BK210)</f>
        <v>0</v>
      </c>
    </row>
    <row r="207" spans="2:65" s="1" customFormat="1" ht="33" customHeight="1">
      <c r="B207" s="132"/>
      <c r="C207" s="133" t="s">
        <v>362</v>
      </c>
      <c r="D207" s="133" t="s">
        <v>184</v>
      </c>
      <c r="E207" s="134" t="s">
        <v>407</v>
      </c>
      <c r="F207" s="135" t="s">
        <v>408</v>
      </c>
      <c r="G207" s="136" t="s">
        <v>187</v>
      </c>
      <c r="H207" s="137">
        <v>20</v>
      </c>
      <c r="I207" s="138"/>
      <c r="J207" s="139">
        <f>ROUND(I207*H207,2)</f>
        <v>0</v>
      </c>
      <c r="K207" s="135" t="s">
        <v>188</v>
      </c>
      <c r="L207" s="32"/>
      <c r="M207" s="140" t="s">
        <v>1</v>
      </c>
      <c r="N207" s="141" t="s">
        <v>37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127</v>
      </c>
      <c r="AT207" s="144" t="s">
        <v>184</v>
      </c>
      <c r="AU207" s="144" t="s">
        <v>82</v>
      </c>
      <c r="AY207" s="17" t="s">
        <v>181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80</v>
      </c>
      <c r="BK207" s="145">
        <f>ROUND(I207*H207,2)</f>
        <v>0</v>
      </c>
      <c r="BL207" s="17" t="s">
        <v>127</v>
      </c>
      <c r="BM207" s="144" t="s">
        <v>1293</v>
      </c>
    </row>
    <row r="208" spans="2:65" s="1" customFormat="1" ht="24.2" customHeight="1">
      <c r="B208" s="132"/>
      <c r="C208" s="170" t="s">
        <v>368</v>
      </c>
      <c r="D208" s="170" t="s">
        <v>272</v>
      </c>
      <c r="E208" s="171" t="s">
        <v>411</v>
      </c>
      <c r="F208" s="172" t="s">
        <v>412</v>
      </c>
      <c r="G208" s="173" t="s">
        <v>187</v>
      </c>
      <c r="H208" s="174">
        <v>23</v>
      </c>
      <c r="I208" s="175"/>
      <c r="J208" s="176">
        <f>ROUND(I208*H208,2)</f>
        <v>0</v>
      </c>
      <c r="K208" s="172" t="s">
        <v>188</v>
      </c>
      <c r="L208" s="177"/>
      <c r="M208" s="178" t="s">
        <v>1</v>
      </c>
      <c r="N208" s="179" t="s">
        <v>37</v>
      </c>
      <c r="P208" s="142">
        <f>O208*H208</f>
        <v>0</v>
      </c>
      <c r="Q208" s="142">
        <v>1.7000000000000001E-4</v>
      </c>
      <c r="R208" s="142">
        <f>Q208*H208</f>
        <v>3.9100000000000003E-3</v>
      </c>
      <c r="S208" s="142">
        <v>0</v>
      </c>
      <c r="T208" s="143">
        <f>S208*H208</f>
        <v>0</v>
      </c>
      <c r="AR208" s="144" t="s">
        <v>275</v>
      </c>
      <c r="AT208" s="144" t="s">
        <v>272</v>
      </c>
      <c r="AU208" s="144" t="s">
        <v>82</v>
      </c>
      <c r="AY208" s="17" t="s">
        <v>181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80</v>
      </c>
      <c r="BK208" s="145">
        <f>ROUND(I208*H208,2)</f>
        <v>0</v>
      </c>
      <c r="BL208" s="17" t="s">
        <v>127</v>
      </c>
      <c r="BM208" s="144" t="s">
        <v>1294</v>
      </c>
    </row>
    <row r="209" spans="2:65" s="1" customFormat="1" ht="24.2" customHeight="1">
      <c r="B209" s="132"/>
      <c r="C209" s="133" t="s">
        <v>374</v>
      </c>
      <c r="D209" s="133" t="s">
        <v>184</v>
      </c>
      <c r="E209" s="134" t="s">
        <v>415</v>
      </c>
      <c r="F209" s="135" t="s">
        <v>416</v>
      </c>
      <c r="G209" s="136" t="s">
        <v>236</v>
      </c>
      <c r="H209" s="137">
        <v>4.0000000000000001E-3</v>
      </c>
      <c r="I209" s="138"/>
      <c r="J209" s="139">
        <f>ROUND(I209*H209,2)</f>
        <v>0</v>
      </c>
      <c r="K209" s="135" t="s">
        <v>188</v>
      </c>
      <c r="L209" s="32"/>
      <c r="M209" s="140" t="s">
        <v>1</v>
      </c>
      <c r="N209" s="141" t="s">
        <v>37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127</v>
      </c>
      <c r="AT209" s="144" t="s">
        <v>184</v>
      </c>
      <c r="AU209" s="144" t="s">
        <v>82</v>
      </c>
      <c r="AY209" s="17" t="s">
        <v>181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80</v>
      </c>
      <c r="BK209" s="145">
        <f>ROUND(I209*H209,2)</f>
        <v>0</v>
      </c>
      <c r="BL209" s="17" t="s">
        <v>127</v>
      </c>
      <c r="BM209" s="144" t="s">
        <v>1295</v>
      </c>
    </row>
    <row r="210" spans="2:65" s="1" customFormat="1" ht="24.2" customHeight="1">
      <c r="B210" s="132"/>
      <c r="C210" s="133" t="s">
        <v>378</v>
      </c>
      <c r="D210" s="133" t="s">
        <v>184</v>
      </c>
      <c r="E210" s="134" t="s">
        <v>419</v>
      </c>
      <c r="F210" s="135" t="s">
        <v>420</v>
      </c>
      <c r="G210" s="136" t="s">
        <v>236</v>
      </c>
      <c r="H210" s="137">
        <v>4.0000000000000001E-3</v>
      </c>
      <c r="I210" s="138"/>
      <c r="J210" s="139">
        <f>ROUND(I210*H210,2)</f>
        <v>0</v>
      </c>
      <c r="K210" s="135" t="s">
        <v>188</v>
      </c>
      <c r="L210" s="32"/>
      <c r="M210" s="140" t="s">
        <v>1</v>
      </c>
      <c r="N210" s="141" t="s">
        <v>37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127</v>
      </c>
      <c r="AT210" s="144" t="s">
        <v>184</v>
      </c>
      <c r="AU210" s="144" t="s">
        <v>82</v>
      </c>
      <c r="AY210" s="17" t="s">
        <v>181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80</v>
      </c>
      <c r="BK210" s="145">
        <f>ROUND(I210*H210,2)</f>
        <v>0</v>
      </c>
      <c r="BL210" s="17" t="s">
        <v>127</v>
      </c>
      <c r="BM210" s="144" t="s">
        <v>1296</v>
      </c>
    </row>
    <row r="211" spans="2:65" s="11" customFormat="1" ht="22.9" customHeight="1">
      <c r="B211" s="120"/>
      <c r="D211" s="121" t="s">
        <v>71</v>
      </c>
      <c r="E211" s="130" t="s">
        <v>422</v>
      </c>
      <c r="F211" s="130" t="s">
        <v>423</v>
      </c>
      <c r="I211" s="123"/>
      <c r="J211" s="131">
        <f>BK211</f>
        <v>0</v>
      </c>
      <c r="L211" s="120"/>
      <c r="M211" s="125"/>
      <c r="P211" s="126">
        <f>SUM(P212:P214)</f>
        <v>0</v>
      </c>
      <c r="R211" s="126">
        <f>SUM(R212:R214)</f>
        <v>0</v>
      </c>
      <c r="T211" s="127">
        <f>SUM(T212:T214)</f>
        <v>0.1668</v>
      </c>
      <c r="AR211" s="121" t="s">
        <v>82</v>
      </c>
      <c r="AT211" s="128" t="s">
        <v>71</v>
      </c>
      <c r="AU211" s="128" t="s">
        <v>80</v>
      </c>
      <c r="AY211" s="121" t="s">
        <v>181</v>
      </c>
      <c r="BK211" s="129">
        <f>SUM(BK212:BK214)</f>
        <v>0</v>
      </c>
    </row>
    <row r="212" spans="2:65" s="1" customFormat="1" ht="37.9" customHeight="1">
      <c r="B212" s="132"/>
      <c r="C212" s="133" t="s">
        <v>384</v>
      </c>
      <c r="D212" s="133" t="s">
        <v>184</v>
      </c>
      <c r="E212" s="134" t="s">
        <v>703</v>
      </c>
      <c r="F212" s="135" t="s">
        <v>704</v>
      </c>
      <c r="G212" s="136" t="s">
        <v>356</v>
      </c>
      <c r="H212" s="137">
        <v>2</v>
      </c>
      <c r="I212" s="138"/>
      <c r="J212" s="139">
        <f>ROUND(I212*H212,2)</f>
        <v>0</v>
      </c>
      <c r="K212" s="135" t="s">
        <v>1</v>
      </c>
      <c r="L212" s="32"/>
      <c r="M212" s="140" t="s">
        <v>1</v>
      </c>
      <c r="N212" s="141" t="s">
        <v>37</v>
      </c>
      <c r="P212" s="142">
        <f>O212*H212</f>
        <v>0</v>
      </c>
      <c r="Q212" s="142">
        <v>0</v>
      </c>
      <c r="R212" s="142">
        <f>Q212*H212</f>
        <v>0</v>
      </c>
      <c r="S212" s="142">
        <v>4.1700000000000001E-2</v>
      </c>
      <c r="T212" s="143">
        <f>S212*H212</f>
        <v>8.3400000000000002E-2</v>
      </c>
      <c r="AR212" s="144" t="s">
        <v>127</v>
      </c>
      <c r="AT212" s="144" t="s">
        <v>184</v>
      </c>
      <c r="AU212" s="144" t="s">
        <v>82</v>
      </c>
      <c r="AY212" s="17" t="s">
        <v>181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80</v>
      </c>
      <c r="BK212" s="145">
        <f>ROUND(I212*H212,2)</f>
        <v>0</v>
      </c>
      <c r="BL212" s="17" t="s">
        <v>127</v>
      </c>
      <c r="BM212" s="144" t="s">
        <v>1297</v>
      </c>
    </row>
    <row r="213" spans="2:65" s="1" customFormat="1" ht="33" customHeight="1">
      <c r="B213" s="132"/>
      <c r="C213" s="133" t="s">
        <v>388</v>
      </c>
      <c r="D213" s="133" t="s">
        <v>184</v>
      </c>
      <c r="E213" s="134" t="s">
        <v>441</v>
      </c>
      <c r="F213" s="135" t="s">
        <v>442</v>
      </c>
      <c r="G213" s="136" t="s">
        <v>356</v>
      </c>
      <c r="H213" s="137">
        <v>1</v>
      </c>
      <c r="I213" s="138"/>
      <c r="J213" s="139">
        <f>ROUND(I213*H213,2)</f>
        <v>0</v>
      </c>
      <c r="K213" s="135" t="s">
        <v>1</v>
      </c>
      <c r="L213" s="32"/>
      <c r="M213" s="140" t="s">
        <v>1</v>
      </c>
      <c r="N213" s="141" t="s">
        <v>37</v>
      </c>
      <c r="P213" s="142">
        <f>O213*H213</f>
        <v>0</v>
      </c>
      <c r="Q213" s="142">
        <v>0</v>
      </c>
      <c r="R213" s="142">
        <f>Q213*H213</f>
        <v>0</v>
      </c>
      <c r="S213" s="142">
        <v>4.1700000000000001E-2</v>
      </c>
      <c r="T213" s="143">
        <f>S213*H213</f>
        <v>4.1700000000000001E-2</v>
      </c>
      <c r="AR213" s="144" t="s">
        <v>127</v>
      </c>
      <c r="AT213" s="144" t="s">
        <v>184</v>
      </c>
      <c r="AU213" s="144" t="s">
        <v>82</v>
      </c>
      <c r="AY213" s="17" t="s">
        <v>181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127</v>
      </c>
      <c r="BM213" s="144" t="s">
        <v>1298</v>
      </c>
    </row>
    <row r="214" spans="2:65" s="1" customFormat="1" ht="16.5" customHeight="1">
      <c r="B214" s="132"/>
      <c r="C214" s="133" t="s">
        <v>392</v>
      </c>
      <c r="D214" s="133" t="s">
        <v>184</v>
      </c>
      <c r="E214" s="134" t="s">
        <v>1212</v>
      </c>
      <c r="F214" s="135" t="s">
        <v>1213</v>
      </c>
      <c r="G214" s="136" t="s">
        <v>297</v>
      </c>
      <c r="H214" s="137">
        <v>1</v>
      </c>
      <c r="I214" s="138"/>
      <c r="J214" s="139">
        <f>ROUND(I214*H214,2)</f>
        <v>0</v>
      </c>
      <c r="K214" s="135" t="s">
        <v>1</v>
      </c>
      <c r="L214" s="32"/>
      <c r="M214" s="140" t="s">
        <v>1</v>
      </c>
      <c r="N214" s="141" t="s">
        <v>37</v>
      </c>
      <c r="P214" s="142">
        <f>O214*H214</f>
        <v>0</v>
      </c>
      <c r="Q214" s="142">
        <v>0</v>
      </c>
      <c r="R214" s="142">
        <f>Q214*H214</f>
        <v>0</v>
      </c>
      <c r="S214" s="142">
        <v>4.1700000000000001E-2</v>
      </c>
      <c r="T214" s="143">
        <f>S214*H214</f>
        <v>4.1700000000000001E-2</v>
      </c>
      <c r="AR214" s="144" t="s">
        <v>127</v>
      </c>
      <c r="AT214" s="144" t="s">
        <v>184</v>
      </c>
      <c r="AU214" s="144" t="s">
        <v>82</v>
      </c>
      <c r="AY214" s="17" t="s">
        <v>181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80</v>
      </c>
      <c r="BK214" s="145">
        <f>ROUND(I214*H214,2)</f>
        <v>0</v>
      </c>
      <c r="BL214" s="17" t="s">
        <v>127</v>
      </c>
      <c r="BM214" s="144" t="s">
        <v>1299</v>
      </c>
    </row>
    <row r="215" spans="2:65" s="11" customFormat="1" ht="22.9" customHeight="1">
      <c r="B215" s="120"/>
      <c r="D215" s="121" t="s">
        <v>71</v>
      </c>
      <c r="E215" s="130" t="s">
        <v>496</v>
      </c>
      <c r="F215" s="130" t="s">
        <v>497</v>
      </c>
      <c r="I215" s="123"/>
      <c r="J215" s="131">
        <f>BK215</f>
        <v>0</v>
      </c>
      <c r="L215" s="120"/>
      <c r="M215" s="125"/>
      <c r="P215" s="126">
        <f>SUM(P216:P227)</f>
        <v>0</v>
      </c>
      <c r="R215" s="126">
        <f>SUM(R216:R227)</f>
        <v>6.492007000000001E-2</v>
      </c>
      <c r="T215" s="127">
        <f>SUM(T216:T227)</f>
        <v>0</v>
      </c>
      <c r="AR215" s="121" t="s">
        <v>82</v>
      </c>
      <c r="AT215" s="128" t="s">
        <v>71</v>
      </c>
      <c r="AU215" s="128" t="s">
        <v>80</v>
      </c>
      <c r="AY215" s="121" t="s">
        <v>181</v>
      </c>
      <c r="BK215" s="129">
        <f>SUM(BK216:BK227)</f>
        <v>0</v>
      </c>
    </row>
    <row r="216" spans="2:65" s="1" customFormat="1" ht="16.5" customHeight="1">
      <c r="B216" s="132"/>
      <c r="C216" s="133" t="s">
        <v>396</v>
      </c>
      <c r="D216" s="133" t="s">
        <v>184</v>
      </c>
      <c r="E216" s="134" t="s">
        <v>499</v>
      </c>
      <c r="F216" s="135" t="s">
        <v>500</v>
      </c>
      <c r="G216" s="136" t="s">
        <v>187</v>
      </c>
      <c r="H216" s="137">
        <v>17.39</v>
      </c>
      <c r="I216" s="138"/>
      <c r="J216" s="139">
        <f>ROUND(I216*H216,2)</f>
        <v>0</v>
      </c>
      <c r="K216" s="135" t="s">
        <v>648</v>
      </c>
      <c r="L216" s="32"/>
      <c r="M216" s="140" t="s">
        <v>1</v>
      </c>
      <c r="N216" s="141" t="s">
        <v>37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127</v>
      </c>
      <c r="AT216" s="144" t="s">
        <v>184</v>
      </c>
      <c r="AU216" s="144" t="s">
        <v>82</v>
      </c>
      <c r="AY216" s="17" t="s">
        <v>181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80</v>
      </c>
      <c r="BK216" s="145">
        <f>ROUND(I216*H216,2)</f>
        <v>0</v>
      </c>
      <c r="BL216" s="17" t="s">
        <v>127</v>
      </c>
      <c r="BM216" s="144" t="s">
        <v>1300</v>
      </c>
    </row>
    <row r="217" spans="2:65" s="12" customFormat="1">
      <c r="B217" s="146"/>
      <c r="D217" s="147" t="s">
        <v>191</v>
      </c>
      <c r="E217" s="148" t="s">
        <v>1</v>
      </c>
      <c r="F217" s="149" t="s">
        <v>1216</v>
      </c>
      <c r="H217" s="150">
        <v>17.39</v>
      </c>
      <c r="I217" s="151"/>
      <c r="L217" s="146"/>
      <c r="M217" s="152"/>
      <c r="T217" s="153"/>
      <c r="AT217" s="148" t="s">
        <v>191</v>
      </c>
      <c r="AU217" s="148" t="s">
        <v>82</v>
      </c>
      <c r="AV217" s="12" t="s">
        <v>82</v>
      </c>
      <c r="AW217" s="12" t="s">
        <v>29</v>
      </c>
      <c r="AX217" s="12" t="s">
        <v>72</v>
      </c>
      <c r="AY217" s="148" t="s">
        <v>181</v>
      </c>
    </row>
    <row r="218" spans="2:65" s="13" customFormat="1">
      <c r="B218" s="154"/>
      <c r="D218" s="147" t="s">
        <v>191</v>
      </c>
      <c r="E218" s="155" t="s">
        <v>1</v>
      </c>
      <c r="F218" s="156" t="s">
        <v>193</v>
      </c>
      <c r="H218" s="157">
        <v>17.39</v>
      </c>
      <c r="I218" s="158"/>
      <c r="L218" s="154"/>
      <c r="M218" s="159"/>
      <c r="T218" s="160"/>
      <c r="AT218" s="155" t="s">
        <v>191</v>
      </c>
      <c r="AU218" s="155" t="s">
        <v>82</v>
      </c>
      <c r="AV218" s="13" t="s">
        <v>189</v>
      </c>
      <c r="AW218" s="13" t="s">
        <v>29</v>
      </c>
      <c r="AX218" s="13" t="s">
        <v>80</v>
      </c>
      <c r="AY218" s="155" t="s">
        <v>181</v>
      </c>
    </row>
    <row r="219" spans="2:65" s="1" customFormat="1" ht="16.5" customHeight="1">
      <c r="B219" s="132"/>
      <c r="C219" s="133" t="s">
        <v>402</v>
      </c>
      <c r="D219" s="133" t="s">
        <v>184</v>
      </c>
      <c r="E219" s="134" t="s">
        <v>509</v>
      </c>
      <c r="F219" s="135" t="s">
        <v>510</v>
      </c>
      <c r="G219" s="136" t="s">
        <v>187</v>
      </c>
      <c r="H219" s="137">
        <v>17.39</v>
      </c>
      <c r="I219" s="138"/>
      <c r="J219" s="139">
        <f>ROUND(I219*H219,2)</f>
        <v>0</v>
      </c>
      <c r="K219" s="135" t="s">
        <v>648</v>
      </c>
      <c r="L219" s="32"/>
      <c r="M219" s="140" t="s">
        <v>1</v>
      </c>
      <c r="N219" s="141" t="s">
        <v>37</v>
      </c>
      <c r="P219" s="142">
        <f>O219*H219</f>
        <v>0</v>
      </c>
      <c r="Q219" s="142">
        <v>2.9999999999999997E-4</v>
      </c>
      <c r="R219" s="142">
        <f>Q219*H219</f>
        <v>5.2169999999999994E-3</v>
      </c>
      <c r="S219" s="142">
        <v>0</v>
      </c>
      <c r="T219" s="143">
        <f>S219*H219</f>
        <v>0</v>
      </c>
      <c r="AR219" s="144" t="s">
        <v>127</v>
      </c>
      <c r="AT219" s="144" t="s">
        <v>184</v>
      </c>
      <c r="AU219" s="144" t="s">
        <v>82</v>
      </c>
      <c r="AY219" s="17" t="s">
        <v>181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80</v>
      </c>
      <c r="BK219" s="145">
        <f>ROUND(I219*H219,2)</f>
        <v>0</v>
      </c>
      <c r="BL219" s="17" t="s">
        <v>127</v>
      </c>
      <c r="BM219" s="144" t="s">
        <v>1301</v>
      </c>
    </row>
    <row r="220" spans="2:65" s="1" customFormat="1" ht="16.5" customHeight="1">
      <c r="B220" s="132"/>
      <c r="C220" s="170" t="s">
        <v>406</v>
      </c>
      <c r="D220" s="170" t="s">
        <v>272</v>
      </c>
      <c r="E220" s="171" t="s">
        <v>513</v>
      </c>
      <c r="F220" s="172" t="s">
        <v>514</v>
      </c>
      <c r="G220" s="173" t="s">
        <v>187</v>
      </c>
      <c r="H220" s="174">
        <v>19.129000000000001</v>
      </c>
      <c r="I220" s="175"/>
      <c r="J220" s="176">
        <f>ROUND(I220*H220,2)</f>
        <v>0</v>
      </c>
      <c r="K220" s="172" t="s">
        <v>648</v>
      </c>
      <c r="L220" s="177"/>
      <c r="M220" s="178" t="s">
        <v>1</v>
      </c>
      <c r="N220" s="179" t="s">
        <v>37</v>
      </c>
      <c r="P220" s="142">
        <f>O220*H220</f>
        <v>0</v>
      </c>
      <c r="Q220" s="142">
        <v>2.8300000000000001E-3</v>
      </c>
      <c r="R220" s="142">
        <f>Q220*H220</f>
        <v>5.4135070000000007E-2</v>
      </c>
      <c r="S220" s="142">
        <v>0</v>
      </c>
      <c r="T220" s="143">
        <f>S220*H220</f>
        <v>0</v>
      </c>
      <c r="AR220" s="144" t="s">
        <v>275</v>
      </c>
      <c r="AT220" s="144" t="s">
        <v>272</v>
      </c>
      <c r="AU220" s="144" t="s">
        <v>82</v>
      </c>
      <c r="AY220" s="17" t="s">
        <v>181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80</v>
      </c>
      <c r="BK220" s="145">
        <f>ROUND(I220*H220,2)</f>
        <v>0</v>
      </c>
      <c r="BL220" s="17" t="s">
        <v>127</v>
      </c>
      <c r="BM220" s="144" t="s">
        <v>1302</v>
      </c>
    </row>
    <row r="221" spans="2:65" s="12" customFormat="1">
      <c r="B221" s="146"/>
      <c r="D221" s="147" t="s">
        <v>191</v>
      </c>
      <c r="E221" s="148" t="s">
        <v>1</v>
      </c>
      <c r="F221" s="149" t="s">
        <v>1219</v>
      </c>
      <c r="H221" s="150">
        <v>19.129000000000001</v>
      </c>
      <c r="I221" s="151"/>
      <c r="L221" s="146"/>
      <c r="M221" s="152"/>
      <c r="T221" s="153"/>
      <c r="AT221" s="148" t="s">
        <v>191</v>
      </c>
      <c r="AU221" s="148" t="s">
        <v>82</v>
      </c>
      <c r="AV221" s="12" t="s">
        <v>82</v>
      </c>
      <c r="AW221" s="12" t="s">
        <v>29</v>
      </c>
      <c r="AX221" s="12" t="s">
        <v>80</v>
      </c>
      <c r="AY221" s="148" t="s">
        <v>181</v>
      </c>
    </row>
    <row r="222" spans="2:65" s="1" customFormat="1" ht="16.5" customHeight="1">
      <c r="B222" s="132"/>
      <c r="C222" s="133" t="s">
        <v>410</v>
      </c>
      <c r="D222" s="133" t="s">
        <v>184</v>
      </c>
      <c r="E222" s="134" t="s">
        <v>522</v>
      </c>
      <c r="F222" s="135" t="s">
        <v>523</v>
      </c>
      <c r="G222" s="136" t="s">
        <v>240</v>
      </c>
      <c r="H222" s="137">
        <v>16.8</v>
      </c>
      <c r="I222" s="138"/>
      <c r="J222" s="139">
        <f>ROUND(I222*H222,2)</f>
        <v>0</v>
      </c>
      <c r="K222" s="135" t="s">
        <v>648</v>
      </c>
      <c r="L222" s="32"/>
      <c r="M222" s="140" t="s">
        <v>1</v>
      </c>
      <c r="N222" s="141" t="s">
        <v>37</v>
      </c>
      <c r="P222" s="142">
        <f>O222*H222</f>
        <v>0</v>
      </c>
      <c r="Q222" s="142">
        <v>1.0000000000000001E-5</v>
      </c>
      <c r="R222" s="142">
        <f>Q222*H222</f>
        <v>1.6800000000000002E-4</v>
      </c>
      <c r="S222" s="142">
        <v>0</v>
      </c>
      <c r="T222" s="143">
        <f>S222*H222</f>
        <v>0</v>
      </c>
      <c r="AR222" s="144" t="s">
        <v>127</v>
      </c>
      <c r="AT222" s="144" t="s">
        <v>184</v>
      </c>
      <c r="AU222" s="144" t="s">
        <v>82</v>
      </c>
      <c r="AY222" s="17" t="s">
        <v>181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80</v>
      </c>
      <c r="BK222" s="145">
        <f>ROUND(I222*H222,2)</f>
        <v>0</v>
      </c>
      <c r="BL222" s="17" t="s">
        <v>127</v>
      </c>
      <c r="BM222" s="144" t="s">
        <v>1303</v>
      </c>
    </row>
    <row r="223" spans="2:65" s="12" customFormat="1">
      <c r="B223" s="146"/>
      <c r="D223" s="147" t="s">
        <v>191</v>
      </c>
      <c r="E223" s="148" t="s">
        <v>1</v>
      </c>
      <c r="F223" s="149" t="s">
        <v>1221</v>
      </c>
      <c r="H223" s="150">
        <v>16.8</v>
      </c>
      <c r="I223" s="151"/>
      <c r="L223" s="146"/>
      <c r="M223" s="152"/>
      <c r="T223" s="153"/>
      <c r="AT223" s="148" t="s">
        <v>191</v>
      </c>
      <c r="AU223" s="148" t="s">
        <v>82</v>
      </c>
      <c r="AV223" s="12" t="s">
        <v>82</v>
      </c>
      <c r="AW223" s="12" t="s">
        <v>29</v>
      </c>
      <c r="AX223" s="12" t="s">
        <v>80</v>
      </c>
      <c r="AY223" s="148" t="s">
        <v>181</v>
      </c>
    </row>
    <row r="224" spans="2:65" s="1" customFormat="1" ht="16.5" customHeight="1">
      <c r="B224" s="132"/>
      <c r="C224" s="170" t="s">
        <v>414</v>
      </c>
      <c r="D224" s="170" t="s">
        <v>272</v>
      </c>
      <c r="E224" s="171" t="s">
        <v>527</v>
      </c>
      <c r="F224" s="172" t="s">
        <v>528</v>
      </c>
      <c r="G224" s="173" t="s">
        <v>240</v>
      </c>
      <c r="H224" s="174">
        <v>18</v>
      </c>
      <c r="I224" s="175"/>
      <c r="J224" s="176">
        <f>ROUND(I224*H224,2)</f>
        <v>0</v>
      </c>
      <c r="K224" s="172" t="s">
        <v>1</v>
      </c>
      <c r="L224" s="177"/>
      <c r="M224" s="178" t="s">
        <v>1</v>
      </c>
      <c r="N224" s="179" t="s">
        <v>37</v>
      </c>
      <c r="P224" s="142">
        <f>O224*H224</f>
        <v>0</v>
      </c>
      <c r="Q224" s="142">
        <v>2.9999999999999997E-4</v>
      </c>
      <c r="R224" s="142">
        <f>Q224*H224</f>
        <v>5.3999999999999994E-3</v>
      </c>
      <c r="S224" s="142">
        <v>0</v>
      </c>
      <c r="T224" s="143">
        <f>S224*H224</f>
        <v>0</v>
      </c>
      <c r="AR224" s="144" t="s">
        <v>275</v>
      </c>
      <c r="AT224" s="144" t="s">
        <v>272</v>
      </c>
      <c r="AU224" s="144" t="s">
        <v>82</v>
      </c>
      <c r="AY224" s="17" t="s">
        <v>181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80</v>
      </c>
      <c r="BK224" s="145">
        <f>ROUND(I224*H224,2)</f>
        <v>0</v>
      </c>
      <c r="BL224" s="17" t="s">
        <v>127</v>
      </c>
      <c r="BM224" s="144" t="s">
        <v>1304</v>
      </c>
    </row>
    <row r="225" spans="2:65" s="12" customFormat="1">
      <c r="B225" s="146"/>
      <c r="D225" s="147" t="s">
        <v>191</v>
      </c>
      <c r="F225" s="149" t="s">
        <v>1223</v>
      </c>
      <c r="H225" s="150">
        <v>18</v>
      </c>
      <c r="I225" s="151"/>
      <c r="L225" s="146"/>
      <c r="M225" s="152"/>
      <c r="T225" s="153"/>
      <c r="AT225" s="148" t="s">
        <v>191</v>
      </c>
      <c r="AU225" s="148" t="s">
        <v>82</v>
      </c>
      <c r="AV225" s="12" t="s">
        <v>82</v>
      </c>
      <c r="AW225" s="12" t="s">
        <v>3</v>
      </c>
      <c r="AX225" s="12" t="s">
        <v>80</v>
      </c>
      <c r="AY225" s="148" t="s">
        <v>181</v>
      </c>
    </row>
    <row r="226" spans="2:65" s="1" customFormat="1" ht="24.2" customHeight="1">
      <c r="B226" s="132"/>
      <c r="C226" s="133" t="s">
        <v>418</v>
      </c>
      <c r="D226" s="133" t="s">
        <v>184</v>
      </c>
      <c r="E226" s="134" t="s">
        <v>532</v>
      </c>
      <c r="F226" s="135" t="s">
        <v>533</v>
      </c>
      <c r="G226" s="136" t="s">
        <v>236</v>
      </c>
      <c r="H226" s="137">
        <v>6.5000000000000002E-2</v>
      </c>
      <c r="I226" s="138"/>
      <c r="J226" s="139">
        <f>ROUND(I226*H226,2)</f>
        <v>0</v>
      </c>
      <c r="K226" s="135" t="s">
        <v>648</v>
      </c>
      <c r="L226" s="32"/>
      <c r="M226" s="140" t="s">
        <v>1</v>
      </c>
      <c r="N226" s="141" t="s">
        <v>37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127</v>
      </c>
      <c r="AT226" s="144" t="s">
        <v>184</v>
      </c>
      <c r="AU226" s="144" t="s">
        <v>82</v>
      </c>
      <c r="AY226" s="17" t="s">
        <v>181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80</v>
      </c>
      <c r="BK226" s="145">
        <f>ROUND(I226*H226,2)</f>
        <v>0</v>
      </c>
      <c r="BL226" s="17" t="s">
        <v>127</v>
      </c>
      <c r="BM226" s="144" t="s">
        <v>1305</v>
      </c>
    </row>
    <row r="227" spans="2:65" s="1" customFormat="1" ht="24.2" customHeight="1">
      <c r="B227" s="132"/>
      <c r="C227" s="133" t="s">
        <v>424</v>
      </c>
      <c r="D227" s="133" t="s">
        <v>184</v>
      </c>
      <c r="E227" s="134" t="s">
        <v>536</v>
      </c>
      <c r="F227" s="135" t="s">
        <v>537</v>
      </c>
      <c r="G227" s="136" t="s">
        <v>236</v>
      </c>
      <c r="H227" s="137">
        <v>6.5000000000000002E-2</v>
      </c>
      <c r="I227" s="138"/>
      <c r="J227" s="139">
        <f>ROUND(I227*H227,2)</f>
        <v>0</v>
      </c>
      <c r="K227" s="135" t="s">
        <v>648</v>
      </c>
      <c r="L227" s="32"/>
      <c r="M227" s="140" t="s">
        <v>1</v>
      </c>
      <c r="N227" s="141" t="s">
        <v>37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127</v>
      </c>
      <c r="AT227" s="144" t="s">
        <v>184</v>
      </c>
      <c r="AU227" s="144" t="s">
        <v>82</v>
      </c>
      <c r="AY227" s="17" t="s">
        <v>181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80</v>
      </c>
      <c r="BK227" s="145">
        <f>ROUND(I227*H227,2)</f>
        <v>0</v>
      </c>
      <c r="BL227" s="17" t="s">
        <v>127</v>
      </c>
      <c r="BM227" s="144" t="s">
        <v>1306</v>
      </c>
    </row>
    <row r="228" spans="2:65" s="11" customFormat="1" ht="22.9" customHeight="1">
      <c r="B228" s="120"/>
      <c r="D228" s="121" t="s">
        <v>71</v>
      </c>
      <c r="E228" s="130" t="s">
        <v>599</v>
      </c>
      <c r="F228" s="130" t="s">
        <v>600</v>
      </c>
      <c r="I228" s="123"/>
      <c r="J228" s="131">
        <f>BK228</f>
        <v>0</v>
      </c>
      <c r="L228" s="120"/>
      <c r="M228" s="125"/>
      <c r="P228" s="126">
        <f>SUM(P229:P235)</f>
        <v>0</v>
      </c>
      <c r="R228" s="126">
        <f>SUM(R229:R235)</f>
        <v>4.0397300000000004E-2</v>
      </c>
      <c r="T228" s="127">
        <f>SUM(T229:T235)</f>
        <v>0</v>
      </c>
      <c r="AR228" s="121" t="s">
        <v>82</v>
      </c>
      <c r="AT228" s="128" t="s">
        <v>71</v>
      </c>
      <c r="AU228" s="128" t="s">
        <v>80</v>
      </c>
      <c r="AY228" s="121" t="s">
        <v>181</v>
      </c>
      <c r="BK228" s="129">
        <f>SUM(BK229:BK235)</f>
        <v>0</v>
      </c>
    </row>
    <row r="229" spans="2:65" s="1" customFormat="1" ht="24.2" customHeight="1">
      <c r="B229" s="132"/>
      <c r="C229" s="133" t="s">
        <v>428</v>
      </c>
      <c r="D229" s="133" t="s">
        <v>184</v>
      </c>
      <c r="E229" s="134" t="s">
        <v>602</v>
      </c>
      <c r="F229" s="135" t="s">
        <v>603</v>
      </c>
      <c r="G229" s="136" t="s">
        <v>187</v>
      </c>
      <c r="H229" s="137">
        <v>20</v>
      </c>
      <c r="I229" s="138"/>
      <c r="J229" s="139">
        <f>ROUND(I229*H229,2)</f>
        <v>0</v>
      </c>
      <c r="K229" s="135" t="s">
        <v>188</v>
      </c>
      <c r="L229" s="32"/>
      <c r="M229" s="140" t="s">
        <v>1</v>
      </c>
      <c r="N229" s="141" t="s">
        <v>37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127</v>
      </c>
      <c r="AT229" s="144" t="s">
        <v>184</v>
      </c>
      <c r="AU229" s="144" t="s">
        <v>82</v>
      </c>
      <c r="AY229" s="17" t="s">
        <v>181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80</v>
      </c>
      <c r="BK229" s="145">
        <f>ROUND(I229*H229,2)</f>
        <v>0</v>
      </c>
      <c r="BL229" s="17" t="s">
        <v>127</v>
      </c>
      <c r="BM229" s="144" t="s">
        <v>1307</v>
      </c>
    </row>
    <row r="230" spans="2:65" s="1" customFormat="1" ht="24.2" customHeight="1">
      <c r="B230" s="132"/>
      <c r="C230" s="133" t="s">
        <v>432</v>
      </c>
      <c r="D230" s="133" t="s">
        <v>184</v>
      </c>
      <c r="E230" s="134" t="s">
        <v>606</v>
      </c>
      <c r="F230" s="135" t="s">
        <v>607</v>
      </c>
      <c r="G230" s="136" t="s">
        <v>187</v>
      </c>
      <c r="H230" s="137">
        <v>20</v>
      </c>
      <c r="I230" s="138"/>
      <c r="J230" s="139">
        <f>ROUND(I230*H230,2)</f>
        <v>0</v>
      </c>
      <c r="K230" s="135" t="s">
        <v>188</v>
      </c>
      <c r="L230" s="32"/>
      <c r="M230" s="140" t="s">
        <v>1</v>
      </c>
      <c r="N230" s="141" t="s">
        <v>37</v>
      </c>
      <c r="P230" s="142">
        <f>O230*H230</f>
        <v>0</v>
      </c>
      <c r="Q230" s="142">
        <v>2.2000000000000001E-4</v>
      </c>
      <c r="R230" s="142">
        <f>Q230*H230</f>
        <v>4.4000000000000003E-3</v>
      </c>
      <c r="S230" s="142">
        <v>0</v>
      </c>
      <c r="T230" s="143">
        <f>S230*H230</f>
        <v>0</v>
      </c>
      <c r="AR230" s="144" t="s">
        <v>127</v>
      </c>
      <c r="AT230" s="144" t="s">
        <v>184</v>
      </c>
      <c r="AU230" s="144" t="s">
        <v>82</v>
      </c>
      <c r="AY230" s="17" t="s">
        <v>181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80</v>
      </c>
      <c r="BK230" s="145">
        <f>ROUND(I230*H230,2)</f>
        <v>0</v>
      </c>
      <c r="BL230" s="17" t="s">
        <v>127</v>
      </c>
      <c r="BM230" s="144" t="s">
        <v>1308</v>
      </c>
    </row>
    <row r="231" spans="2:65" s="1" customFormat="1" ht="21.75" customHeight="1">
      <c r="B231" s="132"/>
      <c r="C231" s="133" t="s">
        <v>436</v>
      </c>
      <c r="D231" s="133" t="s">
        <v>184</v>
      </c>
      <c r="E231" s="134" t="s">
        <v>1228</v>
      </c>
      <c r="F231" s="135" t="s">
        <v>1229</v>
      </c>
      <c r="G231" s="136" t="s">
        <v>187</v>
      </c>
      <c r="H231" s="137">
        <v>17.39</v>
      </c>
      <c r="I231" s="138"/>
      <c r="J231" s="139">
        <f>ROUND(I231*H231,2)</f>
        <v>0</v>
      </c>
      <c r="K231" s="135" t="s">
        <v>188</v>
      </c>
      <c r="L231" s="32"/>
      <c r="M231" s="140" t="s">
        <v>1</v>
      </c>
      <c r="N231" s="141" t="s">
        <v>37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127</v>
      </c>
      <c r="AT231" s="144" t="s">
        <v>184</v>
      </c>
      <c r="AU231" s="144" t="s">
        <v>82</v>
      </c>
      <c r="AY231" s="17" t="s">
        <v>181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80</v>
      </c>
      <c r="BK231" s="145">
        <f>ROUND(I231*H231,2)</f>
        <v>0</v>
      </c>
      <c r="BL231" s="17" t="s">
        <v>127</v>
      </c>
      <c r="BM231" s="144" t="s">
        <v>1230</v>
      </c>
    </row>
    <row r="232" spans="2:65" s="12" customFormat="1">
      <c r="B232" s="146"/>
      <c r="D232" s="147" t="s">
        <v>191</v>
      </c>
      <c r="E232" s="148" t="s">
        <v>1</v>
      </c>
      <c r="F232" s="149" t="s">
        <v>1183</v>
      </c>
      <c r="H232" s="150">
        <v>17.39</v>
      </c>
      <c r="I232" s="151"/>
      <c r="L232" s="146"/>
      <c r="M232" s="152"/>
      <c r="T232" s="153"/>
      <c r="AT232" s="148" t="s">
        <v>191</v>
      </c>
      <c r="AU232" s="148" t="s">
        <v>82</v>
      </c>
      <c r="AV232" s="12" t="s">
        <v>82</v>
      </c>
      <c r="AW232" s="12" t="s">
        <v>29</v>
      </c>
      <c r="AX232" s="12" t="s">
        <v>80</v>
      </c>
      <c r="AY232" s="148" t="s">
        <v>181</v>
      </c>
    </row>
    <row r="233" spans="2:65" s="1" customFormat="1" ht="33" customHeight="1">
      <c r="B233" s="132"/>
      <c r="C233" s="133" t="s">
        <v>440</v>
      </c>
      <c r="D233" s="133" t="s">
        <v>184</v>
      </c>
      <c r="E233" s="134" t="s">
        <v>1231</v>
      </c>
      <c r="F233" s="135" t="s">
        <v>1232</v>
      </c>
      <c r="G233" s="136" t="s">
        <v>187</v>
      </c>
      <c r="H233" s="137">
        <v>17.39</v>
      </c>
      <c r="I233" s="138"/>
      <c r="J233" s="139">
        <f>ROUND(I233*H233,2)</f>
        <v>0</v>
      </c>
      <c r="K233" s="135" t="s">
        <v>188</v>
      </c>
      <c r="L233" s="32"/>
      <c r="M233" s="140" t="s">
        <v>1</v>
      </c>
      <c r="N233" s="141" t="s">
        <v>37</v>
      </c>
      <c r="P233" s="142">
        <f>O233*H233</f>
        <v>0</v>
      </c>
      <c r="Q233" s="142">
        <v>1.4400000000000001E-3</v>
      </c>
      <c r="R233" s="142">
        <f>Q233*H233</f>
        <v>2.5041600000000001E-2</v>
      </c>
      <c r="S233" s="142">
        <v>0</v>
      </c>
      <c r="T233" s="143">
        <f>S233*H233</f>
        <v>0</v>
      </c>
      <c r="AR233" s="144" t="s">
        <v>127</v>
      </c>
      <c r="AT233" s="144" t="s">
        <v>184</v>
      </c>
      <c r="AU233" s="144" t="s">
        <v>82</v>
      </c>
      <c r="AY233" s="17" t="s">
        <v>181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80</v>
      </c>
      <c r="BK233" s="145">
        <f>ROUND(I233*H233,2)</f>
        <v>0</v>
      </c>
      <c r="BL233" s="17" t="s">
        <v>127</v>
      </c>
      <c r="BM233" s="144" t="s">
        <v>1233</v>
      </c>
    </row>
    <row r="234" spans="2:65" s="1" customFormat="1" ht="21.75" customHeight="1">
      <c r="B234" s="132"/>
      <c r="C234" s="133" t="s">
        <v>444</v>
      </c>
      <c r="D234" s="133" t="s">
        <v>184</v>
      </c>
      <c r="E234" s="134" t="s">
        <v>1234</v>
      </c>
      <c r="F234" s="135" t="s">
        <v>1235</v>
      </c>
      <c r="G234" s="136" t="s">
        <v>187</v>
      </c>
      <c r="H234" s="137">
        <v>17.39</v>
      </c>
      <c r="I234" s="138"/>
      <c r="J234" s="139">
        <f>ROUND(I234*H234,2)</f>
        <v>0</v>
      </c>
      <c r="K234" s="135" t="s">
        <v>188</v>
      </c>
      <c r="L234" s="32"/>
      <c r="M234" s="140" t="s">
        <v>1</v>
      </c>
      <c r="N234" s="141" t="s">
        <v>37</v>
      </c>
      <c r="P234" s="142">
        <f>O234*H234</f>
        <v>0</v>
      </c>
      <c r="Q234" s="142">
        <v>2.5000000000000001E-4</v>
      </c>
      <c r="R234" s="142">
        <f>Q234*H234</f>
        <v>4.3474999999999998E-3</v>
      </c>
      <c r="S234" s="142">
        <v>0</v>
      </c>
      <c r="T234" s="143">
        <f>S234*H234</f>
        <v>0</v>
      </c>
      <c r="AR234" s="144" t="s">
        <v>127</v>
      </c>
      <c r="AT234" s="144" t="s">
        <v>184</v>
      </c>
      <c r="AU234" s="144" t="s">
        <v>82</v>
      </c>
      <c r="AY234" s="17" t="s">
        <v>181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80</v>
      </c>
      <c r="BK234" s="145">
        <f>ROUND(I234*H234,2)</f>
        <v>0</v>
      </c>
      <c r="BL234" s="17" t="s">
        <v>127</v>
      </c>
      <c r="BM234" s="144" t="s">
        <v>1236</v>
      </c>
    </row>
    <row r="235" spans="2:65" s="1" customFormat="1" ht="21.75" customHeight="1">
      <c r="B235" s="132"/>
      <c r="C235" s="133" t="s">
        <v>448</v>
      </c>
      <c r="D235" s="133" t="s">
        <v>184</v>
      </c>
      <c r="E235" s="134" t="s">
        <v>1237</v>
      </c>
      <c r="F235" s="135" t="s">
        <v>1238</v>
      </c>
      <c r="G235" s="136" t="s">
        <v>187</v>
      </c>
      <c r="H235" s="137">
        <v>17.39</v>
      </c>
      <c r="I235" s="138"/>
      <c r="J235" s="139">
        <f>ROUND(I235*H235,2)</f>
        <v>0</v>
      </c>
      <c r="K235" s="135" t="s">
        <v>188</v>
      </c>
      <c r="L235" s="32"/>
      <c r="M235" s="140" t="s">
        <v>1</v>
      </c>
      <c r="N235" s="141" t="s">
        <v>37</v>
      </c>
      <c r="P235" s="142">
        <f>O235*H235</f>
        <v>0</v>
      </c>
      <c r="Q235" s="142">
        <v>3.8000000000000002E-4</v>
      </c>
      <c r="R235" s="142">
        <f>Q235*H235</f>
        <v>6.6082000000000007E-3</v>
      </c>
      <c r="S235" s="142">
        <v>0</v>
      </c>
      <c r="T235" s="143">
        <f>S235*H235</f>
        <v>0</v>
      </c>
      <c r="AR235" s="144" t="s">
        <v>127</v>
      </c>
      <c r="AT235" s="144" t="s">
        <v>184</v>
      </c>
      <c r="AU235" s="144" t="s">
        <v>82</v>
      </c>
      <c r="AY235" s="17" t="s">
        <v>181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80</v>
      </c>
      <c r="BK235" s="145">
        <f>ROUND(I235*H235,2)</f>
        <v>0</v>
      </c>
      <c r="BL235" s="17" t="s">
        <v>127</v>
      </c>
      <c r="BM235" s="144" t="s">
        <v>1239</v>
      </c>
    </row>
    <row r="236" spans="2:65" s="11" customFormat="1" ht="22.9" customHeight="1">
      <c r="B236" s="120"/>
      <c r="D236" s="121" t="s">
        <v>71</v>
      </c>
      <c r="E236" s="130" t="s">
        <v>609</v>
      </c>
      <c r="F236" s="130" t="s">
        <v>610</v>
      </c>
      <c r="I236" s="123"/>
      <c r="J236" s="131">
        <f>BK236</f>
        <v>0</v>
      </c>
      <c r="L236" s="120"/>
      <c r="M236" s="125"/>
      <c r="P236" s="126">
        <f>SUM(P237:P247)</f>
        <v>0</v>
      </c>
      <c r="R236" s="126">
        <f>SUM(R237:R247)</f>
        <v>2.9411499999999997E-2</v>
      </c>
      <c r="T236" s="127">
        <f>SUM(T237:T247)</f>
        <v>4.7364E-3</v>
      </c>
      <c r="AR236" s="121" t="s">
        <v>82</v>
      </c>
      <c r="AT236" s="128" t="s">
        <v>71</v>
      </c>
      <c r="AU236" s="128" t="s">
        <v>80</v>
      </c>
      <c r="AY236" s="121" t="s">
        <v>181</v>
      </c>
      <c r="BK236" s="129">
        <f>SUM(BK237:BK247)</f>
        <v>0</v>
      </c>
    </row>
    <row r="237" spans="2:65" s="1" customFormat="1" ht="24.2" customHeight="1">
      <c r="B237" s="132"/>
      <c r="C237" s="133" t="s">
        <v>454</v>
      </c>
      <c r="D237" s="133" t="s">
        <v>184</v>
      </c>
      <c r="E237" s="134" t="s">
        <v>612</v>
      </c>
      <c r="F237" s="135" t="s">
        <v>613</v>
      </c>
      <c r="G237" s="136" t="s">
        <v>187</v>
      </c>
      <c r="H237" s="137">
        <v>39.47</v>
      </c>
      <c r="I237" s="138"/>
      <c r="J237" s="139">
        <f>ROUND(I237*H237,2)</f>
        <v>0</v>
      </c>
      <c r="K237" s="135" t="s">
        <v>188</v>
      </c>
      <c r="L237" s="32"/>
      <c r="M237" s="140" t="s">
        <v>1</v>
      </c>
      <c r="N237" s="141" t="s">
        <v>37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127</v>
      </c>
      <c r="AT237" s="144" t="s">
        <v>184</v>
      </c>
      <c r="AU237" s="144" t="s">
        <v>82</v>
      </c>
      <c r="AY237" s="17" t="s">
        <v>181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80</v>
      </c>
      <c r="BK237" s="145">
        <f>ROUND(I237*H237,2)</f>
        <v>0</v>
      </c>
      <c r="BL237" s="17" t="s">
        <v>127</v>
      </c>
      <c r="BM237" s="144" t="s">
        <v>721</v>
      </c>
    </row>
    <row r="238" spans="2:65" s="1" customFormat="1" ht="24.2" customHeight="1">
      <c r="B238" s="132"/>
      <c r="C238" s="133" t="s">
        <v>459</v>
      </c>
      <c r="D238" s="133" t="s">
        <v>184</v>
      </c>
      <c r="E238" s="134" t="s">
        <v>619</v>
      </c>
      <c r="F238" s="135" t="s">
        <v>620</v>
      </c>
      <c r="G238" s="136" t="s">
        <v>187</v>
      </c>
      <c r="H238" s="137">
        <v>39.47</v>
      </c>
      <c r="I238" s="138"/>
      <c r="J238" s="139">
        <f>ROUND(I238*H238,2)</f>
        <v>0</v>
      </c>
      <c r="K238" s="135" t="s">
        <v>188</v>
      </c>
      <c r="L238" s="32"/>
      <c r="M238" s="140" t="s">
        <v>1</v>
      </c>
      <c r="N238" s="141" t="s">
        <v>37</v>
      </c>
      <c r="P238" s="142">
        <f>O238*H238</f>
        <v>0</v>
      </c>
      <c r="Q238" s="142">
        <v>1.0000000000000001E-5</v>
      </c>
      <c r="R238" s="142">
        <f>Q238*H238</f>
        <v>3.947E-4</v>
      </c>
      <c r="S238" s="142">
        <v>1.2E-4</v>
      </c>
      <c r="T238" s="143">
        <f>S238*H238</f>
        <v>4.7364E-3</v>
      </c>
      <c r="AR238" s="144" t="s">
        <v>127</v>
      </c>
      <c r="AT238" s="144" t="s">
        <v>184</v>
      </c>
      <c r="AU238" s="144" t="s">
        <v>82</v>
      </c>
      <c r="AY238" s="17" t="s">
        <v>181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80</v>
      </c>
      <c r="BK238" s="145">
        <f>ROUND(I238*H238,2)</f>
        <v>0</v>
      </c>
      <c r="BL238" s="17" t="s">
        <v>127</v>
      </c>
      <c r="BM238" s="144" t="s">
        <v>722</v>
      </c>
    </row>
    <row r="239" spans="2:65" s="1" customFormat="1" ht="24.2" customHeight="1">
      <c r="B239" s="132"/>
      <c r="C239" s="133" t="s">
        <v>463</v>
      </c>
      <c r="D239" s="133" t="s">
        <v>184</v>
      </c>
      <c r="E239" s="134" t="s">
        <v>623</v>
      </c>
      <c r="F239" s="135" t="s">
        <v>624</v>
      </c>
      <c r="G239" s="136" t="s">
        <v>187</v>
      </c>
      <c r="H239" s="137">
        <v>63.08</v>
      </c>
      <c r="I239" s="138"/>
      <c r="J239" s="139">
        <f>ROUND(I239*H239,2)</f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>O239*H239</f>
        <v>0</v>
      </c>
      <c r="Q239" s="142">
        <v>2.0000000000000001E-4</v>
      </c>
      <c r="R239" s="142">
        <f>Q239*H239</f>
        <v>1.2616E-2</v>
      </c>
      <c r="S239" s="142">
        <v>0</v>
      </c>
      <c r="T239" s="143">
        <f>S239*H239</f>
        <v>0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80</v>
      </c>
      <c r="BK239" s="145">
        <f>ROUND(I239*H239,2)</f>
        <v>0</v>
      </c>
      <c r="BL239" s="17" t="s">
        <v>127</v>
      </c>
      <c r="BM239" s="144" t="s">
        <v>723</v>
      </c>
    </row>
    <row r="240" spans="2:65" s="14" customFormat="1">
      <c r="B240" s="164"/>
      <c r="D240" s="147" t="s">
        <v>191</v>
      </c>
      <c r="E240" s="165" t="s">
        <v>1</v>
      </c>
      <c r="F240" s="166" t="s">
        <v>724</v>
      </c>
      <c r="H240" s="165" t="s">
        <v>1</v>
      </c>
      <c r="I240" s="167"/>
      <c r="L240" s="164"/>
      <c r="M240" s="168"/>
      <c r="T240" s="169"/>
      <c r="AT240" s="165" t="s">
        <v>191</v>
      </c>
      <c r="AU240" s="165" t="s">
        <v>82</v>
      </c>
      <c r="AV240" s="14" t="s">
        <v>80</v>
      </c>
      <c r="AW240" s="14" t="s">
        <v>29</v>
      </c>
      <c r="AX240" s="14" t="s">
        <v>72</v>
      </c>
      <c r="AY240" s="165" t="s">
        <v>181</v>
      </c>
    </row>
    <row r="241" spans="2:65" s="12" customFormat="1">
      <c r="B241" s="146"/>
      <c r="D241" s="147" t="s">
        <v>191</v>
      </c>
      <c r="E241" s="148" t="s">
        <v>1</v>
      </c>
      <c r="F241" s="149" t="s">
        <v>1240</v>
      </c>
      <c r="H241" s="150">
        <v>39.47</v>
      </c>
      <c r="I241" s="151"/>
      <c r="L241" s="146"/>
      <c r="M241" s="152"/>
      <c r="T241" s="153"/>
      <c r="AT241" s="148" t="s">
        <v>191</v>
      </c>
      <c r="AU241" s="148" t="s">
        <v>82</v>
      </c>
      <c r="AV241" s="12" t="s">
        <v>82</v>
      </c>
      <c r="AW241" s="12" t="s">
        <v>29</v>
      </c>
      <c r="AX241" s="12" t="s">
        <v>72</v>
      </c>
      <c r="AY241" s="148" t="s">
        <v>181</v>
      </c>
    </row>
    <row r="242" spans="2:65" s="14" customFormat="1">
      <c r="B242" s="164"/>
      <c r="D242" s="147" t="s">
        <v>191</v>
      </c>
      <c r="E242" s="165" t="s">
        <v>1</v>
      </c>
      <c r="F242" s="166" t="s">
        <v>771</v>
      </c>
      <c r="H242" s="165" t="s">
        <v>1</v>
      </c>
      <c r="I242" s="167"/>
      <c r="L242" s="164"/>
      <c r="M242" s="168"/>
      <c r="T242" s="169"/>
      <c r="AT242" s="165" t="s">
        <v>191</v>
      </c>
      <c r="AU242" s="165" t="s">
        <v>82</v>
      </c>
      <c r="AV242" s="14" t="s">
        <v>80</v>
      </c>
      <c r="AW242" s="14" t="s">
        <v>29</v>
      </c>
      <c r="AX242" s="14" t="s">
        <v>72</v>
      </c>
      <c r="AY242" s="165" t="s">
        <v>181</v>
      </c>
    </row>
    <row r="243" spans="2:65" s="12" customFormat="1">
      <c r="B243" s="146"/>
      <c r="D243" s="147" t="s">
        <v>191</v>
      </c>
      <c r="E243" s="148" t="s">
        <v>1</v>
      </c>
      <c r="F243" s="149" t="s">
        <v>1241</v>
      </c>
      <c r="H243" s="150">
        <v>19.61</v>
      </c>
      <c r="I243" s="151"/>
      <c r="L243" s="146"/>
      <c r="M243" s="152"/>
      <c r="T243" s="153"/>
      <c r="AT243" s="148" t="s">
        <v>191</v>
      </c>
      <c r="AU243" s="148" t="s">
        <v>82</v>
      </c>
      <c r="AV243" s="12" t="s">
        <v>82</v>
      </c>
      <c r="AW243" s="12" t="s">
        <v>29</v>
      </c>
      <c r="AX243" s="12" t="s">
        <v>72</v>
      </c>
      <c r="AY243" s="148" t="s">
        <v>181</v>
      </c>
    </row>
    <row r="244" spans="2:65" s="14" customFormat="1">
      <c r="B244" s="164"/>
      <c r="D244" s="147" t="s">
        <v>191</v>
      </c>
      <c r="E244" s="165" t="s">
        <v>1</v>
      </c>
      <c r="F244" s="166" t="s">
        <v>726</v>
      </c>
      <c r="H244" s="165" t="s">
        <v>1</v>
      </c>
      <c r="I244" s="167"/>
      <c r="L244" s="164"/>
      <c r="M244" s="168"/>
      <c r="T244" s="169"/>
      <c r="AT244" s="165" t="s">
        <v>191</v>
      </c>
      <c r="AU244" s="165" t="s">
        <v>82</v>
      </c>
      <c r="AV244" s="14" t="s">
        <v>80</v>
      </c>
      <c r="AW244" s="14" t="s">
        <v>29</v>
      </c>
      <c r="AX244" s="14" t="s">
        <v>72</v>
      </c>
      <c r="AY244" s="165" t="s">
        <v>181</v>
      </c>
    </row>
    <row r="245" spans="2:65" s="12" customFormat="1">
      <c r="B245" s="146"/>
      <c r="D245" s="147" t="s">
        <v>191</v>
      </c>
      <c r="E245" s="148" t="s">
        <v>1</v>
      </c>
      <c r="F245" s="149" t="s">
        <v>1242</v>
      </c>
      <c r="H245" s="150">
        <v>4</v>
      </c>
      <c r="I245" s="151"/>
      <c r="L245" s="146"/>
      <c r="M245" s="152"/>
      <c r="T245" s="153"/>
      <c r="AT245" s="148" t="s">
        <v>191</v>
      </c>
      <c r="AU245" s="148" t="s">
        <v>82</v>
      </c>
      <c r="AV245" s="12" t="s">
        <v>82</v>
      </c>
      <c r="AW245" s="12" t="s">
        <v>29</v>
      </c>
      <c r="AX245" s="12" t="s">
        <v>72</v>
      </c>
      <c r="AY245" s="148" t="s">
        <v>181</v>
      </c>
    </row>
    <row r="246" spans="2:65" s="13" customFormat="1">
      <c r="B246" s="154"/>
      <c r="D246" s="147" t="s">
        <v>191</v>
      </c>
      <c r="E246" s="155" t="s">
        <v>1</v>
      </c>
      <c r="F246" s="156" t="s">
        <v>193</v>
      </c>
      <c r="H246" s="157">
        <v>63.08</v>
      </c>
      <c r="I246" s="158"/>
      <c r="L246" s="154"/>
      <c r="M246" s="159"/>
      <c r="T246" s="160"/>
      <c r="AT246" s="155" t="s">
        <v>191</v>
      </c>
      <c r="AU246" s="155" t="s">
        <v>82</v>
      </c>
      <c r="AV246" s="13" t="s">
        <v>189</v>
      </c>
      <c r="AW246" s="13" t="s">
        <v>29</v>
      </c>
      <c r="AX246" s="13" t="s">
        <v>80</v>
      </c>
      <c r="AY246" s="155" t="s">
        <v>181</v>
      </c>
    </row>
    <row r="247" spans="2:65" s="1" customFormat="1" ht="33" customHeight="1">
      <c r="B247" s="132"/>
      <c r="C247" s="133" t="s">
        <v>467</v>
      </c>
      <c r="D247" s="133" t="s">
        <v>184</v>
      </c>
      <c r="E247" s="134" t="s">
        <v>627</v>
      </c>
      <c r="F247" s="135" t="s">
        <v>628</v>
      </c>
      <c r="G247" s="136" t="s">
        <v>187</v>
      </c>
      <c r="H247" s="137">
        <v>63.08</v>
      </c>
      <c r="I247" s="138"/>
      <c r="J247" s="139">
        <f>ROUND(I247*H247,2)</f>
        <v>0</v>
      </c>
      <c r="K247" s="135" t="s">
        <v>188</v>
      </c>
      <c r="L247" s="32"/>
      <c r="M247" s="180" t="s">
        <v>1</v>
      </c>
      <c r="N247" s="181" t="s">
        <v>37</v>
      </c>
      <c r="O247" s="182"/>
      <c r="P247" s="183">
        <f>O247*H247</f>
        <v>0</v>
      </c>
      <c r="Q247" s="183">
        <v>2.5999999999999998E-4</v>
      </c>
      <c r="R247" s="183">
        <f>Q247*H247</f>
        <v>1.6400799999999997E-2</v>
      </c>
      <c r="S247" s="183">
        <v>0</v>
      </c>
      <c r="T247" s="184">
        <f>S247*H247</f>
        <v>0</v>
      </c>
      <c r="AR247" s="144" t="s">
        <v>127</v>
      </c>
      <c r="AT247" s="144" t="s">
        <v>184</v>
      </c>
      <c r="AU247" s="144" t="s">
        <v>82</v>
      </c>
      <c r="AY247" s="17" t="s">
        <v>181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80</v>
      </c>
      <c r="BK247" s="145">
        <f>ROUND(I247*H247,2)</f>
        <v>0</v>
      </c>
      <c r="BL247" s="17" t="s">
        <v>127</v>
      </c>
      <c r="BM247" s="144" t="s">
        <v>728</v>
      </c>
    </row>
    <row r="248" spans="2:65" s="1" customFormat="1" ht="6.95" customHeight="1">
      <c r="B248" s="44"/>
      <c r="C248" s="45"/>
      <c r="D248" s="45"/>
      <c r="E248" s="45"/>
      <c r="F248" s="45"/>
      <c r="G248" s="45"/>
      <c r="H248" s="45"/>
      <c r="I248" s="45"/>
      <c r="J248" s="45"/>
      <c r="K248" s="45"/>
      <c r="L248" s="32"/>
    </row>
  </sheetData>
  <autoFilter ref="C131:K247" xr:uid="{00000000-0009-0000-0000-00000E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4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124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1309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ROUND((SUM(BE132:BE247)),  2)</f>
        <v>0</v>
      </c>
      <c r="I33" s="92">
        <v>0.21</v>
      </c>
      <c r="J33" s="91">
        <f>ROUND(((SUM(BE132:BE247))*I33),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ROUND((SUM(BF132:BF247)),  2)</f>
        <v>0</v>
      </c>
      <c r="I34" s="92">
        <v>0.15</v>
      </c>
      <c r="J34" s="91">
        <f>ROUND(((SUM(BF132:BF247))*I34),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ROUND((SUM(BG132:BG247)),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ROUND((SUM(BH132:BH247)),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ROUND((SUM(BI132:BI247)),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14 - m.č. 410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J132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J150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J162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J171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J173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J174</f>
        <v>0</v>
      </c>
      <c r="L103" s="108"/>
    </row>
    <row r="104" spans="2:12" s="9" customFormat="1" ht="19.899999999999999" customHeight="1">
      <c r="B104" s="108"/>
      <c r="D104" s="109" t="s">
        <v>155</v>
      </c>
      <c r="E104" s="110"/>
      <c r="F104" s="110"/>
      <c r="G104" s="110"/>
      <c r="H104" s="110"/>
      <c r="I104" s="110"/>
      <c r="J104" s="111">
        <f>J183</f>
        <v>0</v>
      </c>
      <c r="L104" s="108"/>
    </row>
    <row r="105" spans="2:12" s="9" customFormat="1" ht="19.899999999999999" customHeight="1">
      <c r="B105" s="108"/>
      <c r="D105" s="109" t="s">
        <v>156</v>
      </c>
      <c r="E105" s="110"/>
      <c r="F105" s="110"/>
      <c r="G105" s="110"/>
      <c r="H105" s="110"/>
      <c r="I105" s="110"/>
      <c r="J105" s="111">
        <f>J185</f>
        <v>0</v>
      </c>
      <c r="L105" s="108"/>
    </row>
    <row r="106" spans="2:12" s="9" customFormat="1" ht="19.899999999999999" customHeight="1">
      <c r="B106" s="108"/>
      <c r="D106" s="109" t="s">
        <v>157</v>
      </c>
      <c r="E106" s="110"/>
      <c r="F106" s="110"/>
      <c r="G106" s="110"/>
      <c r="H106" s="110"/>
      <c r="I106" s="110"/>
      <c r="J106" s="111">
        <f>J188</f>
        <v>0</v>
      </c>
      <c r="L106" s="108"/>
    </row>
    <row r="107" spans="2:12" s="9" customFormat="1" ht="19.899999999999999" customHeight="1">
      <c r="B107" s="108"/>
      <c r="D107" s="109" t="s">
        <v>158</v>
      </c>
      <c r="E107" s="110"/>
      <c r="F107" s="110"/>
      <c r="G107" s="110"/>
      <c r="H107" s="110"/>
      <c r="I107" s="110"/>
      <c r="J107" s="111">
        <f>J199</f>
        <v>0</v>
      </c>
      <c r="L107" s="108"/>
    </row>
    <row r="108" spans="2:12" s="9" customFormat="1" ht="19.899999999999999" customHeight="1">
      <c r="B108" s="108"/>
      <c r="D108" s="109" t="s">
        <v>159</v>
      </c>
      <c r="E108" s="110"/>
      <c r="F108" s="110"/>
      <c r="G108" s="110"/>
      <c r="H108" s="110"/>
      <c r="I108" s="110"/>
      <c r="J108" s="111">
        <f>J206</f>
        <v>0</v>
      </c>
      <c r="L108" s="108"/>
    </row>
    <row r="109" spans="2:12" s="9" customFormat="1" ht="19.899999999999999" customHeight="1">
      <c r="B109" s="108"/>
      <c r="D109" s="109" t="s">
        <v>160</v>
      </c>
      <c r="E109" s="110"/>
      <c r="F109" s="110"/>
      <c r="G109" s="110"/>
      <c r="H109" s="110"/>
      <c r="I109" s="110"/>
      <c r="J109" s="111">
        <f>J211</f>
        <v>0</v>
      </c>
      <c r="L109" s="108"/>
    </row>
    <row r="110" spans="2:12" s="9" customFormat="1" ht="19.899999999999999" customHeight="1">
      <c r="B110" s="108"/>
      <c r="D110" s="109" t="s">
        <v>162</v>
      </c>
      <c r="E110" s="110"/>
      <c r="F110" s="110"/>
      <c r="G110" s="110"/>
      <c r="H110" s="110"/>
      <c r="I110" s="110"/>
      <c r="J110" s="111">
        <f>J215</f>
        <v>0</v>
      </c>
      <c r="L110" s="108"/>
    </row>
    <row r="111" spans="2:12" s="9" customFormat="1" ht="19.899999999999999" customHeight="1">
      <c r="B111" s="108"/>
      <c r="D111" s="109" t="s">
        <v>164</v>
      </c>
      <c r="E111" s="110"/>
      <c r="F111" s="110"/>
      <c r="G111" s="110"/>
      <c r="H111" s="110"/>
      <c r="I111" s="110"/>
      <c r="J111" s="111">
        <f>J228</f>
        <v>0</v>
      </c>
      <c r="L111" s="108"/>
    </row>
    <row r="112" spans="2:12" s="9" customFormat="1" ht="19.899999999999999" customHeight="1">
      <c r="B112" s="108"/>
      <c r="D112" s="109" t="s">
        <v>165</v>
      </c>
      <c r="E112" s="110"/>
      <c r="F112" s="110"/>
      <c r="G112" s="110"/>
      <c r="H112" s="110"/>
      <c r="I112" s="110"/>
      <c r="J112" s="111">
        <f>J236</f>
        <v>0</v>
      </c>
      <c r="L112" s="108"/>
    </row>
    <row r="113" spans="2:12" s="1" customFormat="1" ht="21.75" customHeight="1">
      <c r="B113" s="32"/>
      <c r="L113" s="32"/>
    </row>
    <row r="114" spans="2:12" s="1" customFormat="1" ht="6.95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5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5" customHeight="1">
      <c r="B119" s="32"/>
      <c r="C119" s="21" t="s">
        <v>166</v>
      </c>
      <c r="L119" s="32"/>
    </row>
    <row r="120" spans="2:12" s="1" customFormat="1" ht="6.95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16.5" customHeight="1">
      <c r="B122" s="32"/>
      <c r="E122" s="235" t="str">
        <f>E7</f>
        <v>Rekonstrukce ubytovacího zázemí pavilon A</v>
      </c>
      <c r="F122" s="236"/>
      <c r="G122" s="236"/>
      <c r="H122" s="236"/>
      <c r="L122" s="32"/>
    </row>
    <row r="123" spans="2:12" s="1" customFormat="1" ht="12" customHeight="1">
      <c r="B123" s="32"/>
      <c r="C123" s="27" t="s">
        <v>137</v>
      </c>
      <c r="L123" s="32"/>
    </row>
    <row r="124" spans="2:12" s="1" customFormat="1" ht="16.5" customHeight="1">
      <c r="B124" s="32"/>
      <c r="E124" s="198" t="str">
        <f>E9</f>
        <v>14 - m.č. 410</v>
      </c>
      <c r="F124" s="234"/>
      <c r="G124" s="234"/>
      <c r="H124" s="234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F12</f>
        <v xml:space="preserve"> </v>
      </c>
      <c r="I126" s="27" t="s">
        <v>22</v>
      </c>
      <c r="J126" s="52">
        <f>IF(J12="","",J12)</f>
        <v>0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23</v>
      </c>
      <c r="F128" s="25" t="str">
        <f>E15</f>
        <v xml:space="preserve"> </v>
      </c>
      <c r="I128" s="27" t="s">
        <v>28</v>
      </c>
      <c r="J128" s="30" t="str">
        <f>E21</f>
        <v xml:space="preserve"> </v>
      </c>
      <c r="L128" s="32"/>
    </row>
    <row r="129" spans="2:65" s="1" customFormat="1" ht="15.2" customHeight="1">
      <c r="B129" s="32"/>
      <c r="C129" s="27" t="s">
        <v>26</v>
      </c>
      <c r="F129" s="25" t="str">
        <f>IF(E18="","",E18)</f>
        <v>Vyplň údaj</v>
      </c>
      <c r="I129" s="27" t="s">
        <v>30</v>
      </c>
      <c r="J129" s="30" t="str">
        <f>E24</f>
        <v xml:space="preserve"> 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2"/>
      <c r="C131" s="113" t="s">
        <v>167</v>
      </c>
      <c r="D131" s="114" t="s">
        <v>57</v>
      </c>
      <c r="E131" s="114" t="s">
        <v>53</v>
      </c>
      <c r="F131" s="114" t="s">
        <v>54</v>
      </c>
      <c r="G131" s="114" t="s">
        <v>168</v>
      </c>
      <c r="H131" s="114" t="s">
        <v>169</v>
      </c>
      <c r="I131" s="114" t="s">
        <v>170</v>
      </c>
      <c r="J131" s="114" t="s">
        <v>141</v>
      </c>
      <c r="K131" s="115" t="s">
        <v>171</v>
      </c>
      <c r="L131" s="112"/>
      <c r="M131" s="59" t="s">
        <v>1</v>
      </c>
      <c r="N131" s="60" t="s">
        <v>36</v>
      </c>
      <c r="O131" s="60" t="s">
        <v>172</v>
      </c>
      <c r="P131" s="60" t="s">
        <v>173</v>
      </c>
      <c r="Q131" s="60" t="s">
        <v>174</v>
      </c>
      <c r="R131" s="60" t="s">
        <v>175</v>
      </c>
      <c r="S131" s="60" t="s">
        <v>176</v>
      </c>
      <c r="T131" s="61" t="s">
        <v>177</v>
      </c>
    </row>
    <row r="132" spans="2:65" s="1" customFormat="1" ht="22.9" customHeight="1">
      <c r="B132" s="32"/>
      <c r="C132" s="64" t="s">
        <v>178</v>
      </c>
      <c r="J132" s="116">
        <f>BK132</f>
        <v>0</v>
      </c>
      <c r="L132" s="32"/>
      <c r="M132" s="62"/>
      <c r="N132" s="53"/>
      <c r="O132" s="53"/>
      <c r="P132" s="117">
        <f>P133+P173</f>
        <v>0</v>
      </c>
      <c r="Q132" s="53"/>
      <c r="R132" s="117">
        <f>R133+R173</f>
        <v>1.47680397</v>
      </c>
      <c r="S132" s="53"/>
      <c r="T132" s="118">
        <f>T133+T173</f>
        <v>2.7089164000000001</v>
      </c>
      <c r="AT132" s="17" t="s">
        <v>71</v>
      </c>
      <c r="AU132" s="17" t="s">
        <v>143</v>
      </c>
      <c r="BK132" s="119">
        <f>BK133+BK173</f>
        <v>0</v>
      </c>
    </row>
    <row r="133" spans="2:65" s="11" customFormat="1" ht="25.9" customHeight="1">
      <c r="B133" s="120"/>
      <c r="D133" s="121" t="s">
        <v>71</v>
      </c>
      <c r="E133" s="122" t="s">
        <v>179</v>
      </c>
      <c r="F133" s="122" t="s">
        <v>180</v>
      </c>
      <c r="I133" s="123"/>
      <c r="J133" s="124">
        <f>BK133</f>
        <v>0</v>
      </c>
      <c r="L133" s="120"/>
      <c r="M133" s="125"/>
      <c r="P133" s="126">
        <f>P134+P150+P162+P171</f>
        <v>0</v>
      </c>
      <c r="R133" s="126">
        <f>R134+R150+R162+R171</f>
        <v>0.36450710000000003</v>
      </c>
      <c r="T133" s="127">
        <f>T134+T150+T162+T171</f>
        <v>2.5140199999999999</v>
      </c>
      <c r="AR133" s="121" t="s">
        <v>80</v>
      </c>
      <c r="AT133" s="128" t="s">
        <v>71</v>
      </c>
      <c r="AU133" s="128" t="s">
        <v>72</v>
      </c>
      <c r="AY133" s="121" t="s">
        <v>181</v>
      </c>
      <c r="BK133" s="129">
        <f>BK134+BK150+BK162+BK171</f>
        <v>0</v>
      </c>
    </row>
    <row r="134" spans="2:65" s="11" customFormat="1" ht="22.9" customHeight="1">
      <c r="B134" s="120"/>
      <c r="D134" s="121" t="s">
        <v>71</v>
      </c>
      <c r="E134" s="130" t="s">
        <v>182</v>
      </c>
      <c r="F134" s="130" t="s">
        <v>183</v>
      </c>
      <c r="I134" s="123"/>
      <c r="J134" s="131">
        <f>BK134</f>
        <v>0</v>
      </c>
      <c r="L134" s="120"/>
      <c r="M134" s="125"/>
      <c r="P134" s="126">
        <f>SUM(P135:P149)</f>
        <v>0</v>
      </c>
      <c r="R134" s="126">
        <f>SUM(R135:R149)</f>
        <v>0.36155080000000001</v>
      </c>
      <c r="T134" s="127">
        <f>SUM(T135:T149)</f>
        <v>0</v>
      </c>
      <c r="AR134" s="121" t="s">
        <v>80</v>
      </c>
      <c r="AT134" s="128" t="s">
        <v>71</v>
      </c>
      <c r="AU134" s="128" t="s">
        <v>80</v>
      </c>
      <c r="AY134" s="121" t="s">
        <v>181</v>
      </c>
      <c r="BK134" s="129">
        <f>SUM(BK135:BK149)</f>
        <v>0</v>
      </c>
    </row>
    <row r="135" spans="2:65" s="1" customFormat="1" ht="33" customHeight="1">
      <c r="B135" s="132"/>
      <c r="C135" s="133" t="s">
        <v>80</v>
      </c>
      <c r="D135" s="133" t="s">
        <v>184</v>
      </c>
      <c r="E135" s="134" t="s">
        <v>631</v>
      </c>
      <c r="F135" s="135" t="s">
        <v>632</v>
      </c>
      <c r="G135" s="136" t="s">
        <v>187</v>
      </c>
      <c r="H135" s="137">
        <v>20</v>
      </c>
      <c r="I135" s="138"/>
      <c r="J135" s="139">
        <f>ROUND(I135*H135,2)</f>
        <v>0</v>
      </c>
      <c r="K135" s="135" t="s">
        <v>188</v>
      </c>
      <c r="L135" s="32"/>
      <c r="M135" s="140" t="s">
        <v>1</v>
      </c>
      <c r="N135" s="141" t="s">
        <v>37</v>
      </c>
      <c r="P135" s="142">
        <f>O135*H135</f>
        <v>0</v>
      </c>
      <c r="Q135" s="142">
        <v>3.0000000000000001E-3</v>
      </c>
      <c r="R135" s="142">
        <f>Q135*H135</f>
        <v>0.06</v>
      </c>
      <c r="S135" s="142">
        <v>0</v>
      </c>
      <c r="T135" s="143">
        <f>S135*H135</f>
        <v>0</v>
      </c>
      <c r="AR135" s="144" t="s">
        <v>189</v>
      </c>
      <c r="AT135" s="144" t="s">
        <v>184</v>
      </c>
      <c r="AU135" s="144" t="s">
        <v>82</v>
      </c>
      <c r="AY135" s="17" t="s">
        <v>181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7" t="s">
        <v>80</v>
      </c>
      <c r="BK135" s="145">
        <f>ROUND(I135*H135,2)</f>
        <v>0</v>
      </c>
      <c r="BL135" s="17" t="s">
        <v>189</v>
      </c>
      <c r="BM135" s="144" t="s">
        <v>1310</v>
      </c>
    </row>
    <row r="136" spans="2:65" s="1" customFormat="1" ht="24.2" customHeight="1">
      <c r="B136" s="132"/>
      <c r="C136" s="133" t="s">
        <v>82</v>
      </c>
      <c r="D136" s="133" t="s">
        <v>184</v>
      </c>
      <c r="E136" s="134" t="s">
        <v>185</v>
      </c>
      <c r="F136" s="135" t="s">
        <v>186</v>
      </c>
      <c r="G136" s="136" t="s">
        <v>187</v>
      </c>
      <c r="H136" s="137">
        <v>39.47</v>
      </c>
      <c r="I136" s="138"/>
      <c r="J136" s="139">
        <f>ROUND(I136*H136,2)</f>
        <v>0</v>
      </c>
      <c r="K136" s="135" t="s">
        <v>188</v>
      </c>
      <c r="L136" s="32"/>
      <c r="M136" s="140" t="s">
        <v>1</v>
      </c>
      <c r="N136" s="141" t="s">
        <v>37</v>
      </c>
      <c r="P136" s="142">
        <f>O136*H136</f>
        <v>0</v>
      </c>
      <c r="Q136" s="142">
        <v>2.5999999999999998E-4</v>
      </c>
      <c r="R136" s="142">
        <f>Q136*H136</f>
        <v>1.0262199999999999E-2</v>
      </c>
      <c r="S136" s="142">
        <v>0</v>
      </c>
      <c r="T136" s="143">
        <f>S136*H136</f>
        <v>0</v>
      </c>
      <c r="AR136" s="144" t="s">
        <v>189</v>
      </c>
      <c r="AT136" s="144" t="s">
        <v>184</v>
      </c>
      <c r="AU136" s="144" t="s">
        <v>82</v>
      </c>
      <c r="AY136" s="17" t="s">
        <v>181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80</v>
      </c>
      <c r="BK136" s="145">
        <f>ROUND(I136*H136,2)</f>
        <v>0</v>
      </c>
      <c r="BL136" s="17" t="s">
        <v>189</v>
      </c>
      <c r="BM136" s="144" t="s">
        <v>634</v>
      </c>
    </row>
    <row r="137" spans="2:65" s="12" customFormat="1">
      <c r="B137" s="146"/>
      <c r="D137" s="147" t="s">
        <v>191</v>
      </c>
      <c r="E137" s="148" t="s">
        <v>1</v>
      </c>
      <c r="F137" s="149" t="s">
        <v>1181</v>
      </c>
      <c r="H137" s="150">
        <v>15.18</v>
      </c>
      <c r="I137" s="151"/>
      <c r="L137" s="146"/>
      <c r="M137" s="152"/>
      <c r="T137" s="153"/>
      <c r="AT137" s="148" t="s">
        <v>191</v>
      </c>
      <c r="AU137" s="148" t="s">
        <v>82</v>
      </c>
      <c r="AV137" s="12" t="s">
        <v>82</v>
      </c>
      <c r="AW137" s="12" t="s">
        <v>29</v>
      </c>
      <c r="AX137" s="12" t="s">
        <v>72</v>
      </c>
      <c r="AY137" s="148" t="s">
        <v>181</v>
      </c>
    </row>
    <row r="138" spans="2:65" s="12" customFormat="1">
      <c r="B138" s="146"/>
      <c r="D138" s="147" t="s">
        <v>191</v>
      </c>
      <c r="E138" s="148" t="s">
        <v>1</v>
      </c>
      <c r="F138" s="149" t="s">
        <v>1182</v>
      </c>
      <c r="H138" s="150">
        <v>21.45</v>
      </c>
      <c r="I138" s="151"/>
      <c r="L138" s="146"/>
      <c r="M138" s="152"/>
      <c r="T138" s="153"/>
      <c r="AT138" s="148" t="s">
        <v>191</v>
      </c>
      <c r="AU138" s="148" t="s">
        <v>82</v>
      </c>
      <c r="AV138" s="12" t="s">
        <v>82</v>
      </c>
      <c r="AW138" s="12" t="s">
        <v>29</v>
      </c>
      <c r="AX138" s="12" t="s">
        <v>72</v>
      </c>
      <c r="AY138" s="148" t="s">
        <v>181</v>
      </c>
    </row>
    <row r="139" spans="2:65" s="12" customFormat="1">
      <c r="B139" s="146"/>
      <c r="D139" s="147" t="s">
        <v>191</v>
      </c>
      <c r="E139" s="148" t="s">
        <v>1</v>
      </c>
      <c r="F139" s="149" t="s">
        <v>637</v>
      </c>
      <c r="H139" s="150">
        <v>-1.6</v>
      </c>
      <c r="I139" s="151"/>
      <c r="L139" s="146"/>
      <c r="M139" s="152"/>
      <c r="T139" s="153"/>
      <c r="AT139" s="148" t="s">
        <v>191</v>
      </c>
      <c r="AU139" s="148" t="s">
        <v>82</v>
      </c>
      <c r="AV139" s="12" t="s">
        <v>82</v>
      </c>
      <c r="AW139" s="12" t="s">
        <v>29</v>
      </c>
      <c r="AX139" s="12" t="s">
        <v>72</v>
      </c>
      <c r="AY139" s="148" t="s">
        <v>181</v>
      </c>
    </row>
    <row r="140" spans="2:65" s="12" customFormat="1">
      <c r="B140" s="146"/>
      <c r="D140" s="147" t="s">
        <v>191</v>
      </c>
      <c r="E140" s="148" t="s">
        <v>1</v>
      </c>
      <c r="F140" s="149" t="s">
        <v>985</v>
      </c>
      <c r="H140" s="150">
        <v>4.4400000000000004</v>
      </c>
      <c r="I140" s="151"/>
      <c r="L140" s="146"/>
      <c r="M140" s="152"/>
      <c r="T140" s="153"/>
      <c r="AT140" s="148" t="s">
        <v>191</v>
      </c>
      <c r="AU140" s="148" t="s">
        <v>82</v>
      </c>
      <c r="AV140" s="12" t="s">
        <v>82</v>
      </c>
      <c r="AW140" s="12" t="s">
        <v>29</v>
      </c>
      <c r="AX140" s="12" t="s">
        <v>72</v>
      </c>
      <c r="AY140" s="148" t="s">
        <v>181</v>
      </c>
    </row>
    <row r="141" spans="2:65" s="13" customFormat="1">
      <c r="B141" s="154"/>
      <c r="D141" s="147" t="s">
        <v>191</v>
      </c>
      <c r="E141" s="155" t="s">
        <v>1</v>
      </c>
      <c r="F141" s="156" t="s">
        <v>193</v>
      </c>
      <c r="H141" s="157">
        <v>39.469999999999992</v>
      </c>
      <c r="I141" s="158"/>
      <c r="L141" s="154"/>
      <c r="M141" s="159"/>
      <c r="T141" s="160"/>
      <c r="AT141" s="155" t="s">
        <v>191</v>
      </c>
      <c r="AU141" s="155" t="s">
        <v>82</v>
      </c>
      <c r="AV141" s="13" t="s">
        <v>189</v>
      </c>
      <c r="AW141" s="13" t="s">
        <v>29</v>
      </c>
      <c r="AX141" s="13" t="s">
        <v>80</v>
      </c>
      <c r="AY141" s="155" t="s">
        <v>181</v>
      </c>
    </row>
    <row r="142" spans="2:65" s="1" customFormat="1" ht="24.2" customHeight="1">
      <c r="B142" s="132"/>
      <c r="C142" s="133" t="s">
        <v>197</v>
      </c>
      <c r="D142" s="133" t="s">
        <v>184</v>
      </c>
      <c r="E142" s="134" t="s">
        <v>194</v>
      </c>
      <c r="F142" s="135" t="s">
        <v>195</v>
      </c>
      <c r="G142" s="136" t="s">
        <v>187</v>
      </c>
      <c r="H142" s="137">
        <v>39.47</v>
      </c>
      <c r="I142" s="138"/>
      <c r="J142" s="139">
        <f>ROUND(I142*H142,2)</f>
        <v>0</v>
      </c>
      <c r="K142" s="135" t="s">
        <v>188</v>
      </c>
      <c r="L142" s="32"/>
      <c r="M142" s="140" t="s">
        <v>1</v>
      </c>
      <c r="N142" s="141" t="s">
        <v>37</v>
      </c>
      <c r="P142" s="142">
        <f>O142*H142</f>
        <v>0</v>
      </c>
      <c r="Q142" s="142">
        <v>4.3800000000000002E-3</v>
      </c>
      <c r="R142" s="142">
        <f>Q142*H142</f>
        <v>0.17287859999999999</v>
      </c>
      <c r="S142" s="142">
        <v>0</v>
      </c>
      <c r="T142" s="143">
        <f>S142*H142</f>
        <v>0</v>
      </c>
      <c r="AR142" s="144" t="s">
        <v>189</v>
      </c>
      <c r="AT142" s="144" t="s">
        <v>184</v>
      </c>
      <c r="AU142" s="144" t="s">
        <v>82</v>
      </c>
      <c r="AY142" s="17" t="s">
        <v>181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80</v>
      </c>
      <c r="BK142" s="145">
        <f>ROUND(I142*H142,2)</f>
        <v>0</v>
      </c>
      <c r="BL142" s="17" t="s">
        <v>189</v>
      </c>
      <c r="BM142" s="144" t="s">
        <v>639</v>
      </c>
    </row>
    <row r="143" spans="2:65" s="1" customFormat="1" ht="24.2" customHeight="1">
      <c r="B143" s="132"/>
      <c r="C143" s="133" t="s">
        <v>189</v>
      </c>
      <c r="D143" s="133" t="s">
        <v>184</v>
      </c>
      <c r="E143" s="134" t="s">
        <v>198</v>
      </c>
      <c r="F143" s="135" t="s">
        <v>199</v>
      </c>
      <c r="G143" s="136" t="s">
        <v>187</v>
      </c>
      <c r="H143" s="137">
        <v>39.47</v>
      </c>
      <c r="I143" s="138"/>
      <c r="J143" s="139">
        <f>ROUND(I143*H143,2)</f>
        <v>0</v>
      </c>
      <c r="K143" s="135" t="s">
        <v>188</v>
      </c>
      <c r="L143" s="32"/>
      <c r="M143" s="140" t="s">
        <v>1</v>
      </c>
      <c r="N143" s="141" t="s">
        <v>37</v>
      </c>
      <c r="P143" s="142">
        <f>O143*H143</f>
        <v>0</v>
      </c>
      <c r="Q143" s="142">
        <v>3.0000000000000001E-3</v>
      </c>
      <c r="R143" s="142">
        <f>Q143*H143</f>
        <v>0.11841</v>
      </c>
      <c r="S143" s="142">
        <v>0</v>
      </c>
      <c r="T143" s="143">
        <f>S143*H143</f>
        <v>0</v>
      </c>
      <c r="AR143" s="144" t="s">
        <v>189</v>
      </c>
      <c r="AT143" s="144" t="s">
        <v>184</v>
      </c>
      <c r="AU143" s="144" t="s">
        <v>82</v>
      </c>
      <c r="AY143" s="17" t="s">
        <v>181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80</v>
      </c>
      <c r="BK143" s="145">
        <f>ROUND(I143*H143,2)</f>
        <v>0</v>
      </c>
      <c r="BL143" s="17" t="s">
        <v>189</v>
      </c>
      <c r="BM143" s="144" t="s">
        <v>640</v>
      </c>
    </row>
    <row r="144" spans="2:65" s="1" customFormat="1" ht="16.5" customHeight="1">
      <c r="B144" s="132"/>
      <c r="C144" s="133" t="s">
        <v>206</v>
      </c>
      <c r="D144" s="133" t="s">
        <v>184</v>
      </c>
      <c r="E144" s="134" t="s">
        <v>201</v>
      </c>
      <c r="F144" s="135" t="s">
        <v>202</v>
      </c>
      <c r="G144" s="136" t="s">
        <v>187</v>
      </c>
      <c r="H144" s="137">
        <v>50</v>
      </c>
      <c r="I144" s="138"/>
      <c r="J144" s="139">
        <f>ROUND(I144*H144,2)</f>
        <v>0</v>
      </c>
      <c r="K144" s="135" t="s">
        <v>188</v>
      </c>
      <c r="L144" s="32"/>
      <c r="M144" s="140" t="s">
        <v>1</v>
      </c>
      <c r="N144" s="141" t="s">
        <v>37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189</v>
      </c>
      <c r="AT144" s="144" t="s">
        <v>184</v>
      </c>
      <c r="AU144" s="144" t="s">
        <v>82</v>
      </c>
      <c r="AY144" s="17" t="s">
        <v>181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7" t="s">
        <v>80</v>
      </c>
      <c r="BK144" s="145">
        <f>ROUND(I144*H144,2)</f>
        <v>0</v>
      </c>
      <c r="BL144" s="17" t="s">
        <v>189</v>
      </c>
      <c r="BM144" s="144" t="s">
        <v>642</v>
      </c>
    </row>
    <row r="145" spans="2:65" s="1" customFormat="1" ht="19.5">
      <c r="B145" s="32"/>
      <c r="D145" s="147" t="s">
        <v>204</v>
      </c>
      <c r="F145" s="161" t="s">
        <v>205</v>
      </c>
      <c r="I145" s="162"/>
      <c r="L145" s="32"/>
      <c r="M145" s="163"/>
      <c r="T145" s="56"/>
      <c r="AT145" s="17" t="s">
        <v>204</v>
      </c>
      <c r="AU145" s="17" t="s">
        <v>82</v>
      </c>
    </row>
    <row r="146" spans="2:65" s="1" customFormat="1" ht="24.2" customHeight="1">
      <c r="B146" s="132"/>
      <c r="C146" s="133" t="s">
        <v>182</v>
      </c>
      <c r="D146" s="133" t="s">
        <v>184</v>
      </c>
      <c r="E146" s="134" t="s">
        <v>207</v>
      </c>
      <c r="F146" s="135" t="s">
        <v>208</v>
      </c>
      <c r="G146" s="136" t="s">
        <v>187</v>
      </c>
      <c r="H146" s="137">
        <v>50</v>
      </c>
      <c r="I146" s="138"/>
      <c r="J146" s="139">
        <f>ROUND(I146*H146,2)</f>
        <v>0</v>
      </c>
      <c r="K146" s="135" t="s">
        <v>188</v>
      </c>
      <c r="L146" s="32"/>
      <c r="M146" s="140" t="s">
        <v>1</v>
      </c>
      <c r="N146" s="141" t="s">
        <v>37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189</v>
      </c>
      <c r="AT146" s="144" t="s">
        <v>184</v>
      </c>
      <c r="AU146" s="144" t="s">
        <v>82</v>
      </c>
      <c r="AY146" s="17" t="s">
        <v>181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80</v>
      </c>
      <c r="BK146" s="145">
        <f>ROUND(I146*H146,2)</f>
        <v>0</v>
      </c>
      <c r="BL146" s="17" t="s">
        <v>189</v>
      </c>
      <c r="BM146" s="144" t="s">
        <v>643</v>
      </c>
    </row>
    <row r="147" spans="2:65" s="1" customFormat="1" ht="19.5">
      <c r="B147" s="32"/>
      <c r="D147" s="147" t="s">
        <v>204</v>
      </c>
      <c r="F147" s="161" t="s">
        <v>205</v>
      </c>
      <c r="I147" s="162"/>
      <c r="L147" s="32"/>
      <c r="M147" s="163"/>
      <c r="T147" s="56"/>
      <c r="AT147" s="17" t="s">
        <v>204</v>
      </c>
      <c r="AU147" s="17" t="s">
        <v>82</v>
      </c>
    </row>
    <row r="148" spans="2:65" s="1" customFormat="1" ht="24.2" customHeight="1">
      <c r="B148" s="132"/>
      <c r="C148" s="133" t="s">
        <v>215</v>
      </c>
      <c r="D148" s="133" t="s">
        <v>184</v>
      </c>
      <c r="E148" s="134" t="s">
        <v>210</v>
      </c>
      <c r="F148" s="135" t="s">
        <v>211</v>
      </c>
      <c r="G148" s="136" t="s">
        <v>187</v>
      </c>
      <c r="H148" s="137">
        <v>5</v>
      </c>
      <c r="I148" s="138"/>
      <c r="J148" s="139">
        <f>ROUND(I148*H148,2)</f>
        <v>0</v>
      </c>
      <c r="K148" s="135" t="s">
        <v>188</v>
      </c>
      <c r="L148" s="32"/>
      <c r="M148" s="140" t="s">
        <v>1</v>
      </c>
      <c r="N148" s="141" t="s">
        <v>37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189</v>
      </c>
      <c r="AT148" s="144" t="s">
        <v>184</v>
      </c>
      <c r="AU148" s="144" t="s">
        <v>82</v>
      </c>
      <c r="AY148" s="17" t="s">
        <v>181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80</v>
      </c>
      <c r="BK148" s="145">
        <f>ROUND(I148*H148,2)</f>
        <v>0</v>
      </c>
      <c r="BL148" s="17" t="s">
        <v>189</v>
      </c>
      <c r="BM148" s="144" t="s">
        <v>644</v>
      </c>
    </row>
    <row r="149" spans="2:65" s="1" customFormat="1" ht="19.5">
      <c r="B149" s="32"/>
      <c r="D149" s="147" t="s">
        <v>204</v>
      </c>
      <c r="F149" s="161" t="s">
        <v>205</v>
      </c>
      <c r="I149" s="162"/>
      <c r="L149" s="32"/>
      <c r="M149" s="163"/>
      <c r="T149" s="56"/>
      <c r="AT149" s="17" t="s">
        <v>204</v>
      </c>
      <c r="AU149" s="17" t="s">
        <v>82</v>
      </c>
    </row>
    <row r="150" spans="2:65" s="11" customFormat="1" ht="22.9" customHeight="1">
      <c r="B150" s="120"/>
      <c r="D150" s="121" t="s">
        <v>71</v>
      </c>
      <c r="E150" s="130" t="s">
        <v>213</v>
      </c>
      <c r="F150" s="130" t="s">
        <v>214</v>
      </c>
      <c r="I150" s="123"/>
      <c r="J150" s="131">
        <f>BK150</f>
        <v>0</v>
      </c>
      <c r="L150" s="120"/>
      <c r="M150" s="125"/>
      <c r="P150" s="126">
        <f>SUM(P151:P161)</f>
        <v>0</v>
      </c>
      <c r="R150" s="126">
        <f>SUM(R151:R161)</f>
        <v>2.9563000000000002E-3</v>
      </c>
      <c r="T150" s="127">
        <f>SUM(T151:T161)</f>
        <v>2.5140199999999999</v>
      </c>
      <c r="AR150" s="121" t="s">
        <v>80</v>
      </c>
      <c r="AT150" s="128" t="s">
        <v>71</v>
      </c>
      <c r="AU150" s="128" t="s">
        <v>80</v>
      </c>
      <c r="AY150" s="121" t="s">
        <v>181</v>
      </c>
      <c r="BK150" s="129">
        <f>SUM(BK151:BK161)</f>
        <v>0</v>
      </c>
    </row>
    <row r="151" spans="2:65" s="1" customFormat="1" ht="33" customHeight="1">
      <c r="B151" s="132"/>
      <c r="C151" s="133" t="s">
        <v>219</v>
      </c>
      <c r="D151" s="133" t="s">
        <v>184</v>
      </c>
      <c r="E151" s="134" t="s">
        <v>216</v>
      </c>
      <c r="F151" s="135" t="s">
        <v>217</v>
      </c>
      <c r="G151" s="136" t="s">
        <v>187</v>
      </c>
      <c r="H151" s="137">
        <v>17.39</v>
      </c>
      <c r="I151" s="138"/>
      <c r="J151" s="139">
        <f>ROUND(I151*H151,2)</f>
        <v>0</v>
      </c>
      <c r="K151" s="135" t="s">
        <v>188</v>
      </c>
      <c r="L151" s="32"/>
      <c r="M151" s="140" t="s">
        <v>1</v>
      </c>
      <c r="N151" s="141" t="s">
        <v>37</v>
      </c>
      <c r="P151" s="142">
        <f>O151*H151</f>
        <v>0</v>
      </c>
      <c r="Q151" s="142">
        <v>1.2999999999999999E-4</v>
      </c>
      <c r="R151" s="142">
        <f>Q151*H151</f>
        <v>2.2607E-3</v>
      </c>
      <c r="S151" s="142">
        <v>0</v>
      </c>
      <c r="T151" s="143">
        <f>S151*H151</f>
        <v>0</v>
      </c>
      <c r="AR151" s="144" t="s">
        <v>189</v>
      </c>
      <c r="AT151" s="144" t="s">
        <v>184</v>
      </c>
      <c r="AU151" s="144" t="s">
        <v>82</v>
      </c>
      <c r="AY151" s="17" t="s">
        <v>181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7" t="s">
        <v>80</v>
      </c>
      <c r="BK151" s="145">
        <f>ROUND(I151*H151,2)</f>
        <v>0</v>
      </c>
      <c r="BL151" s="17" t="s">
        <v>189</v>
      </c>
      <c r="BM151" s="144" t="s">
        <v>645</v>
      </c>
    </row>
    <row r="152" spans="2:65" s="12" customFormat="1">
      <c r="B152" s="146"/>
      <c r="D152" s="147" t="s">
        <v>191</v>
      </c>
      <c r="E152" s="148" t="s">
        <v>1</v>
      </c>
      <c r="F152" s="149" t="s">
        <v>1183</v>
      </c>
      <c r="H152" s="150">
        <v>17.39</v>
      </c>
      <c r="I152" s="151"/>
      <c r="L152" s="146"/>
      <c r="M152" s="152"/>
      <c r="T152" s="153"/>
      <c r="AT152" s="148" t="s">
        <v>191</v>
      </c>
      <c r="AU152" s="148" t="s">
        <v>82</v>
      </c>
      <c r="AV152" s="12" t="s">
        <v>82</v>
      </c>
      <c r="AW152" s="12" t="s">
        <v>29</v>
      </c>
      <c r="AX152" s="12" t="s">
        <v>80</v>
      </c>
      <c r="AY152" s="148" t="s">
        <v>181</v>
      </c>
    </row>
    <row r="153" spans="2:65" s="1" customFormat="1" ht="24.2" customHeight="1">
      <c r="B153" s="132"/>
      <c r="C153" s="133" t="s">
        <v>213</v>
      </c>
      <c r="D153" s="133" t="s">
        <v>184</v>
      </c>
      <c r="E153" s="134" t="s">
        <v>220</v>
      </c>
      <c r="F153" s="135" t="s">
        <v>221</v>
      </c>
      <c r="G153" s="136" t="s">
        <v>187</v>
      </c>
      <c r="H153" s="137">
        <v>17.39</v>
      </c>
      <c r="I153" s="138"/>
      <c r="J153" s="139">
        <f>ROUND(I153*H153,2)</f>
        <v>0</v>
      </c>
      <c r="K153" s="135" t="s">
        <v>188</v>
      </c>
      <c r="L153" s="32"/>
      <c r="M153" s="140" t="s">
        <v>1</v>
      </c>
      <c r="N153" s="141" t="s">
        <v>37</v>
      </c>
      <c r="P153" s="142">
        <f>O153*H153</f>
        <v>0</v>
      </c>
      <c r="Q153" s="142">
        <v>4.0000000000000003E-5</v>
      </c>
      <c r="R153" s="142">
        <f>Q153*H153</f>
        <v>6.956000000000001E-4</v>
      </c>
      <c r="S153" s="142">
        <v>0</v>
      </c>
      <c r="T153" s="143">
        <f>S153*H153</f>
        <v>0</v>
      </c>
      <c r="AR153" s="144" t="s">
        <v>189</v>
      </c>
      <c r="AT153" s="144" t="s">
        <v>184</v>
      </c>
      <c r="AU153" s="144" t="s">
        <v>82</v>
      </c>
      <c r="AY153" s="17" t="s">
        <v>181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80</v>
      </c>
      <c r="BK153" s="145">
        <f>ROUND(I153*H153,2)</f>
        <v>0</v>
      </c>
      <c r="BL153" s="17" t="s">
        <v>189</v>
      </c>
      <c r="BM153" s="144" t="s">
        <v>646</v>
      </c>
    </row>
    <row r="154" spans="2:65" s="1" customFormat="1" ht="21.75" customHeight="1">
      <c r="B154" s="132"/>
      <c r="C154" s="133" t="s">
        <v>110</v>
      </c>
      <c r="D154" s="133" t="s">
        <v>184</v>
      </c>
      <c r="E154" s="134" t="s">
        <v>223</v>
      </c>
      <c r="F154" s="135" t="s">
        <v>224</v>
      </c>
      <c r="G154" s="136" t="s">
        <v>187</v>
      </c>
      <c r="H154" s="137">
        <v>1.6</v>
      </c>
      <c r="I154" s="138"/>
      <c r="J154" s="139">
        <f>ROUND(I154*H154,2)</f>
        <v>0</v>
      </c>
      <c r="K154" s="135" t="s">
        <v>648</v>
      </c>
      <c r="L154" s="32"/>
      <c r="M154" s="140" t="s">
        <v>1</v>
      </c>
      <c r="N154" s="141" t="s">
        <v>37</v>
      </c>
      <c r="P154" s="142">
        <f>O154*H154</f>
        <v>0</v>
      </c>
      <c r="Q154" s="142">
        <v>0</v>
      </c>
      <c r="R154" s="142">
        <f>Q154*H154</f>
        <v>0</v>
      </c>
      <c r="S154" s="142">
        <v>7.5999999999999998E-2</v>
      </c>
      <c r="T154" s="143">
        <f>S154*H154</f>
        <v>0.1216</v>
      </c>
      <c r="AR154" s="144" t="s">
        <v>189</v>
      </c>
      <c r="AT154" s="144" t="s">
        <v>184</v>
      </c>
      <c r="AU154" s="144" t="s">
        <v>82</v>
      </c>
      <c r="AY154" s="17" t="s">
        <v>181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80</v>
      </c>
      <c r="BK154" s="145">
        <f>ROUND(I154*H154,2)</f>
        <v>0</v>
      </c>
      <c r="BL154" s="17" t="s">
        <v>189</v>
      </c>
      <c r="BM154" s="144" t="s">
        <v>1311</v>
      </c>
    </row>
    <row r="155" spans="2:65" s="12" customFormat="1">
      <c r="B155" s="146"/>
      <c r="D155" s="147" t="s">
        <v>191</v>
      </c>
      <c r="E155" s="148" t="s">
        <v>1</v>
      </c>
      <c r="F155" s="149" t="s">
        <v>226</v>
      </c>
      <c r="H155" s="150">
        <v>1.6</v>
      </c>
      <c r="I155" s="151"/>
      <c r="L155" s="146"/>
      <c r="M155" s="152"/>
      <c r="T155" s="153"/>
      <c r="AT155" s="148" t="s">
        <v>191</v>
      </c>
      <c r="AU155" s="148" t="s">
        <v>82</v>
      </c>
      <c r="AV155" s="12" t="s">
        <v>82</v>
      </c>
      <c r="AW155" s="12" t="s">
        <v>29</v>
      </c>
      <c r="AX155" s="12" t="s">
        <v>80</v>
      </c>
      <c r="AY155" s="148" t="s">
        <v>181</v>
      </c>
    </row>
    <row r="156" spans="2:65" s="1" customFormat="1" ht="33" customHeight="1">
      <c r="B156" s="132"/>
      <c r="C156" s="133" t="s">
        <v>113</v>
      </c>
      <c r="D156" s="133" t="s">
        <v>184</v>
      </c>
      <c r="E156" s="134" t="s">
        <v>227</v>
      </c>
      <c r="F156" s="135" t="s">
        <v>228</v>
      </c>
      <c r="G156" s="136" t="s">
        <v>187</v>
      </c>
      <c r="H156" s="137">
        <v>19.61</v>
      </c>
      <c r="I156" s="138"/>
      <c r="J156" s="139">
        <f>ROUND(I156*H156,2)</f>
        <v>0</v>
      </c>
      <c r="K156" s="135" t="s">
        <v>188</v>
      </c>
      <c r="L156" s="32"/>
      <c r="M156" s="140" t="s">
        <v>1</v>
      </c>
      <c r="N156" s="141" t="s">
        <v>37</v>
      </c>
      <c r="P156" s="142">
        <f>O156*H156</f>
        <v>0</v>
      </c>
      <c r="Q156" s="142">
        <v>0</v>
      </c>
      <c r="R156" s="142">
        <f>Q156*H156</f>
        <v>0</v>
      </c>
      <c r="S156" s="142">
        <v>0.122</v>
      </c>
      <c r="T156" s="143">
        <f>S156*H156</f>
        <v>2.39242</v>
      </c>
      <c r="AR156" s="144" t="s">
        <v>189</v>
      </c>
      <c r="AT156" s="144" t="s">
        <v>184</v>
      </c>
      <c r="AU156" s="144" t="s">
        <v>82</v>
      </c>
      <c r="AY156" s="17" t="s">
        <v>181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80</v>
      </c>
      <c r="BK156" s="145">
        <f>ROUND(I156*H156,2)</f>
        <v>0</v>
      </c>
      <c r="BL156" s="17" t="s">
        <v>189</v>
      </c>
      <c r="BM156" s="144" t="s">
        <v>650</v>
      </c>
    </row>
    <row r="157" spans="2:65" s="14" customFormat="1">
      <c r="B157" s="164"/>
      <c r="D157" s="147" t="s">
        <v>191</v>
      </c>
      <c r="E157" s="165" t="s">
        <v>1</v>
      </c>
      <c r="F157" s="166" t="s">
        <v>230</v>
      </c>
      <c r="H157" s="165" t="s">
        <v>1</v>
      </c>
      <c r="I157" s="167"/>
      <c r="L157" s="164"/>
      <c r="M157" s="168"/>
      <c r="T157" s="169"/>
      <c r="AT157" s="165" t="s">
        <v>191</v>
      </c>
      <c r="AU157" s="165" t="s">
        <v>82</v>
      </c>
      <c r="AV157" s="14" t="s">
        <v>80</v>
      </c>
      <c r="AW157" s="14" t="s">
        <v>29</v>
      </c>
      <c r="AX157" s="14" t="s">
        <v>72</v>
      </c>
      <c r="AY157" s="165" t="s">
        <v>181</v>
      </c>
    </row>
    <row r="158" spans="2:65" s="12" customFormat="1">
      <c r="B158" s="146"/>
      <c r="D158" s="147" t="s">
        <v>191</v>
      </c>
      <c r="E158" s="148" t="s">
        <v>1</v>
      </c>
      <c r="F158" s="149" t="s">
        <v>1185</v>
      </c>
      <c r="H158" s="150">
        <v>5.18</v>
      </c>
      <c r="I158" s="151"/>
      <c r="L158" s="146"/>
      <c r="M158" s="152"/>
      <c r="T158" s="153"/>
      <c r="AT158" s="148" t="s">
        <v>191</v>
      </c>
      <c r="AU158" s="148" t="s">
        <v>82</v>
      </c>
      <c r="AV158" s="12" t="s">
        <v>82</v>
      </c>
      <c r="AW158" s="12" t="s">
        <v>29</v>
      </c>
      <c r="AX158" s="12" t="s">
        <v>72</v>
      </c>
      <c r="AY158" s="148" t="s">
        <v>181</v>
      </c>
    </row>
    <row r="159" spans="2:65" s="14" customFormat="1">
      <c r="B159" s="164"/>
      <c r="D159" s="147" t="s">
        <v>191</v>
      </c>
      <c r="E159" s="165" t="s">
        <v>1</v>
      </c>
      <c r="F159" s="166" t="s">
        <v>652</v>
      </c>
      <c r="H159" s="165" t="s">
        <v>1</v>
      </c>
      <c r="I159" s="167"/>
      <c r="L159" s="164"/>
      <c r="M159" s="168"/>
      <c r="T159" s="169"/>
      <c r="AT159" s="165" t="s">
        <v>191</v>
      </c>
      <c r="AU159" s="165" t="s">
        <v>82</v>
      </c>
      <c r="AV159" s="14" t="s">
        <v>80</v>
      </c>
      <c r="AW159" s="14" t="s">
        <v>29</v>
      </c>
      <c r="AX159" s="14" t="s">
        <v>72</v>
      </c>
      <c r="AY159" s="165" t="s">
        <v>181</v>
      </c>
    </row>
    <row r="160" spans="2:65" s="12" customFormat="1">
      <c r="B160" s="146"/>
      <c r="D160" s="147" t="s">
        <v>191</v>
      </c>
      <c r="E160" s="148" t="s">
        <v>1</v>
      </c>
      <c r="F160" s="149" t="s">
        <v>1186</v>
      </c>
      <c r="H160" s="150">
        <v>14.43</v>
      </c>
      <c r="I160" s="151"/>
      <c r="L160" s="146"/>
      <c r="M160" s="152"/>
      <c r="T160" s="153"/>
      <c r="AT160" s="148" t="s">
        <v>191</v>
      </c>
      <c r="AU160" s="148" t="s">
        <v>82</v>
      </c>
      <c r="AV160" s="12" t="s">
        <v>82</v>
      </c>
      <c r="AW160" s="12" t="s">
        <v>29</v>
      </c>
      <c r="AX160" s="12" t="s">
        <v>72</v>
      </c>
      <c r="AY160" s="148" t="s">
        <v>181</v>
      </c>
    </row>
    <row r="161" spans="2:65" s="13" customFormat="1">
      <c r="B161" s="154"/>
      <c r="D161" s="147" t="s">
        <v>191</v>
      </c>
      <c r="E161" s="155" t="s">
        <v>1</v>
      </c>
      <c r="F161" s="156" t="s">
        <v>193</v>
      </c>
      <c r="H161" s="157">
        <v>19.61</v>
      </c>
      <c r="I161" s="158"/>
      <c r="L161" s="154"/>
      <c r="M161" s="159"/>
      <c r="T161" s="160"/>
      <c r="AT161" s="155" t="s">
        <v>191</v>
      </c>
      <c r="AU161" s="155" t="s">
        <v>82</v>
      </c>
      <c r="AV161" s="13" t="s">
        <v>189</v>
      </c>
      <c r="AW161" s="13" t="s">
        <v>29</v>
      </c>
      <c r="AX161" s="13" t="s">
        <v>80</v>
      </c>
      <c r="AY161" s="155" t="s">
        <v>181</v>
      </c>
    </row>
    <row r="162" spans="2:65" s="11" customFormat="1" ht="22.9" customHeight="1">
      <c r="B162" s="120"/>
      <c r="D162" s="121" t="s">
        <v>71</v>
      </c>
      <c r="E162" s="130" t="s">
        <v>232</v>
      </c>
      <c r="F162" s="130" t="s">
        <v>233</v>
      </c>
      <c r="I162" s="123"/>
      <c r="J162" s="131">
        <f>BK162</f>
        <v>0</v>
      </c>
      <c r="L162" s="120"/>
      <c r="M162" s="125"/>
      <c r="P162" s="126">
        <f>SUM(P163:P170)</f>
        <v>0</v>
      </c>
      <c r="R162" s="126">
        <f>SUM(R163:R170)</f>
        <v>0</v>
      </c>
      <c r="T162" s="127">
        <f>SUM(T163:T170)</f>
        <v>0</v>
      </c>
      <c r="AR162" s="121" t="s">
        <v>80</v>
      </c>
      <c r="AT162" s="128" t="s">
        <v>71</v>
      </c>
      <c r="AU162" s="128" t="s">
        <v>80</v>
      </c>
      <c r="AY162" s="121" t="s">
        <v>181</v>
      </c>
      <c r="BK162" s="129">
        <f>SUM(BK163:BK170)</f>
        <v>0</v>
      </c>
    </row>
    <row r="163" spans="2:65" s="1" customFormat="1" ht="24.2" customHeight="1">
      <c r="B163" s="132"/>
      <c r="C163" s="133" t="s">
        <v>116</v>
      </c>
      <c r="D163" s="133" t="s">
        <v>184</v>
      </c>
      <c r="E163" s="134" t="s">
        <v>234</v>
      </c>
      <c r="F163" s="135" t="s">
        <v>235</v>
      </c>
      <c r="G163" s="136" t="s">
        <v>236</v>
      </c>
      <c r="H163" s="137">
        <v>2.7090000000000001</v>
      </c>
      <c r="I163" s="138"/>
      <c r="J163" s="139">
        <f>ROUND(I163*H163,2)</f>
        <v>0</v>
      </c>
      <c r="K163" s="135" t="s">
        <v>188</v>
      </c>
      <c r="L163" s="32"/>
      <c r="M163" s="140" t="s">
        <v>1</v>
      </c>
      <c r="N163" s="141" t="s">
        <v>37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189</v>
      </c>
      <c r="AT163" s="144" t="s">
        <v>184</v>
      </c>
      <c r="AU163" s="144" t="s">
        <v>82</v>
      </c>
      <c r="AY163" s="17" t="s">
        <v>181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80</v>
      </c>
      <c r="BK163" s="145">
        <f>ROUND(I163*H163,2)</f>
        <v>0</v>
      </c>
      <c r="BL163" s="17" t="s">
        <v>189</v>
      </c>
      <c r="BM163" s="144" t="s">
        <v>654</v>
      </c>
    </row>
    <row r="164" spans="2:65" s="1" customFormat="1" ht="21.75" customHeight="1">
      <c r="B164" s="132"/>
      <c r="C164" s="133" t="s">
        <v>119</v>
      </c>
      <c r="D164" s="133" t="s">
        <v>184</v>
      </c>
      <c r="E164" s="134" t="s">
        <v>238</v>
      </c>
      <c r="F164" s="135" t="s">
        <v>239</v>
      </c>
      <c r="G164" s="136" t="s">
        <v>240</v>
      </c>
      <c r="H164" s="137">
        <v>18</v>
      </c>
      <c r="I164" s="138"/>
      <c r="J164" s="139">
        <f>ROUND(I164*H164,2)</f>
        <v>0</v>
      </c>
      <c r="K164" s="135" t="s">
        <v>188</v>
      </c>
      <c r="L164" s="32"/>
      <c r="M164" s="140" t="s">
        <v>1</v>
      </c>
      <c r="N164" s="141" t="s">
        <v>37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189</v>
      </c>
      <c r="AT164" s="144" t="s">
        <v>184</v>
      </c>
      <c r="AU164" s="144" t="s">
        <v>82</v>
      </c>
      <c r="AY164" s="17" t="s">
        <v>181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80</v>
      </c>
      <c r="BK164" s="145">
        <f>ROUND(I164*H164,2)</f>
        <v>0</v>
      </c>
      <c r="BL164" s="17" t="s">
        <v>189</v>
      </c>
      <c r="BM164" s="144" t="s">
        <v>655</v>
      </c>
    </row>
    <row r="165" spans="2:65" s="1" customFormat="1" ht="24.2" customHeight="1">
      <c r="B165" s="132"/>
      <c r="C165" s="133" t="s">
        <v>122</v>
      </c>
      <c r="D165" s="133" t="s">
        <v>184</v>
      </c>
      <c r="E165" s="134" t="s">
        <v>242</v>
      </c>
      <c r="F165" s="135" t="s">
        <v>243</v>
      </c>
      <c r="G165" s="136" t="s">
        <v>240</v>
      </c>
      <c r="H165" s="137">
        <v>180</v>
      </c>
      <c r="I165" s="138"/>
      <c r="J165" s="139">
        <f>ROUND(I165*H165,2)</f>
        <v>0</v>
      </c>
      <c r="K165" s="135" t="s">
        <v>188</v>
      </c>
      <c r="L165" s="32"/>
      <c r="M165" s="140" t="s">
        <v>1</v>
      </c>
      <c r="N165" s="141" t="s">
        <v>37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189</v>
      </c>
      <c r="AT165" s="144" t="s">
        <v>184</v>
      </c>
      <c r="AU165" s="144" t="s">
        <v>82</v>
      </c>
      <c r="AY165" s="17" t="s">
        <v>181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80</v>
      </c>
      <c r="BK165" s="145">
        <f>ROUND(I165*H165,2)</f>
        <v>0</v>
      </c>
      <c r="BL165" s="17" t="s">
        <v>189</v>
      </c>
      <c r="BM165" s="144" t="s">
        <v>656</v>
      </c>
    </row>
    <row r="166" spans="2:65" s="12" customFormat="1">
      <c r="B166" s="146"/>
      <c r="D166" s="147" t="s">
        <v>191</v>
      </c>
      <c r="E166" s="148" t="s">
        <v>1</v>
      </c>
      <c r="F166" s="149" t="s">
        <v>245</v>
      </c>
      <c r="H166" s="150">
        <v>180</v>
      </c>
      <c r="I166" s="151"/>
      <c r="L166" s="146"/>
      <c r="M166" s="152"/>
      <c r="T166" s="153"/>
      <c r="AT166" s="148" t="s">
        <v>191</v>
      </c>
      <c r="AU166" s="148" t="s">
        <v>82</v>
      </c>
      <c r="AV166" s="12" t="s">
        <v>82</v>
      </c>
      <c r="AW166" s="12" t="s">
        <v>29</v>
      </c>
      <c r="AX166" s="12" t="s">
        <v>80</v>
      </c>
      <c r="AY166" s="148" t="s">
        <v>181</v>
      </c>
    </row>
    <row r="167" spans="2:65" s="1" customFormat="1" ht="24.2" customHeight="1">
      <c r="B167" s="132"/>
      <c r="C167" s="133" t="s">
        <v>8</v>
      </c>
      <c r="D167" s="133" t="s">
        <v>184</v>
      </c>
      <c r="E167" s="134" t="s">
        <v>246</v>
      </c>
      <c r="F167" s="135" t="s">
        <v>247</v>
      </c>
      <c r="G167" s="136" t="s">
        <v>236</v>
      </c>
      <c r="H167" s="137">
        <v>2.7090000000000001</v>
      </c>
      <c r="I167" s="138"/>
      <c r="J167" s="139">
        <f>ROUND(I167*H167,2)</f>
        <v>0</v>
      </c>
      <c r="K167" s="135" t="s">
        <v>188</v>
      </c>
      <c r="L167" s="32"/>
      <c r="M167" s="140" t="s">
        <v>1</v>
      </c>
      <c r="N167" s="141" t="s">
        <v>37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189</v>
      </c>
      <c r="AT167" s="144" t="s">
        <v>184</v>
      </c>
      <c r="AU167" s="144" t="s">
        <v>82</v>
      </c>
      <c r="AY167" s="17" t="s">
        <v>181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80</v>
      </c>
      <c r="BK167" s="145">
        <f>ROUND(I167*H167,2)</f>
        <v>0</v>
      </c>
      <c r="BL167" s="17" t="s">
        <v>189</v>
      </c>
      <c r="BM167" s="144" t="s">
        <v>657</v>
      </c>
    </row>
    <row r="168" spans="2:65" s="1" customFormat="1" ht="24.2" customHeight="1">
      <c r="B168" s="132"/>
      <c r="C168" s="133" t="s">
        <v>127</v>
      </c>
      <c r="D168" s="133" t="s">
        <v>184</v>
      </c>
      <c r="E168" s="134" t="s">
        <v>249</v>
      </c>
      <c r="F168" s="135" t="s">
        <v>250</v>
      </c>
      <c r="G168" s="136" t="s">
        <v>236</v>
      </c>
      <c r="H168" s="137">
        <v>51.470999999999997</v>
      </c>
      <c r="I168" s="138"/>
      <c r="J168" s="139">
        <f>ROUND(I168*H168,2)</f>
        <v>0</v>
      </c>
      <c r="K168" s="135" t="s">
        <v>188</v>
      </c>
      <c r="L168" s="32"/>
      <c r="M168" s="140" t="s">
        <v>1</v>
      </c>
      <c r="N168" s="141" t="s">
        <v>37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189</v>
      </c>
      <c r="AT168" s="144" t="s">
        <v>184</v>
      </c>
      <c r="AU168" s="144" t="s">
        <v>82</v>
      </c>
      <c r="AY168" s="17" t="s">
        <v>181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80</v>
      </c>
      <c r="BK168" s="145">
        <f>ROUND(I168*H168,2)</f>
        <v>0</v>
      </c>
      <c r="BL168" s="17" t="s">
        <v>189</v>
      </c>
      <c r="BM168" s="144" t="s">
        <v>658</v>
      </c>
    </row>
    <row r="169" spans="2:65" s="12" customFormat="1">
      <c r="B169" s="146"/>
      <c r="D169" s="147" t="s">
        <v>191</v>
      </c>
      <c r="F169" s="149" t="s">
        <v>1187</v>
      </c>
      <c r="H169" s="150">
        <v>51.470999999999997</v>
      </c>
      <c r="I169" s="151"/>
      <c r="L169" s="146"/>
      <c r="M169" s="152"/>
      <c r="T169" s="153"/>
      <c r="AT169" s="148" t="s">
        <v>191</v>
      </c>
      <c r="AU169" s="148" t="s">
        <v>82</v>
      </c>
      <c r="AV169" s="12" t="s">
        <v>82</v>
      </c>
      <c r="AW169" s="12" t="s">
        <v>3</v>
      </c>
      <c r="AX169" s="12" t="s">
        <v>80</v>
      </c>
      <c r="AY169" s="148" t="s">
        <v>181</v>
      </c>
    </row>
    <row r="170" spans="2:65" s="1" customFormat="1" ht="33" customHeight="1">
      <c r="B170" s="132"/>
      <c r="C170" s="133" t="s">
        <v>130</v>
      </c>
      <c r="D170" s="133" t="s">
        <v>184</v>
      </c>
      <c r="E170" s="134" t="s">
        <v>253</v>
      </c>
      <c r="F170" s="135" t="s">
        <v>254</v>
      </c>
      <c r="G170" s="136" t="s">
        <v>236</v>
      </c>
      <c r="H170" s="137">
        <v>2.7090000000000001</v>
      </c>
      <c r="I170" s="138"/>
      <c r="J170" s="139">
        <f>ROUND(I170*H170,2)</f>
        <v>0</v>
      </c>
      <c r="K170" s="135" t="s">
        <v>188</v>
      </c>
      <c r="L170" s="32"/>
      <c r="M170" s="140" t="s">
        <v>1</v>
      </c>
      <c r="N170" s="141" t="s">
        <v>37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189</v>
      </c>
      <c r="AT170" s="144" t="s">
        <v>184</v>
      </c>
      <c r="AU170" s="144" t="s">
        <v>82</v>
      </c>
      <c r="AY170" s="17" t="s">
        <v>181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80</v>
      </c>
      <c r="BK170" s="145">
        <f>ROUND(I170*H170,2)</f>
        <v>0</v>
      </c>
      <c r="BL170" s="17" t="s">
        <v>189</v>
      </c>
      <c r="BM170" s="144" t="s">
        <v>660</v>
      </c>
    </row>
    <row r="171" spans="2:65" s="11" customFormat="1" ht="22.9" customHeight="1">
      <c r="B171" s="120"/>
      <c r="D171" s="121" t="s">
        <v>71</v>
      </c>
      <c r="E171" s="130" t="s">
        <v>256</v>
      </c>
      <c r="F171" s="130" t="s">
        <v>257</v>
      </c>
      <c r="I171" s="123"/>
      <c r="J171" s="131">
        <f>BK171</f>
        <v>0</v>
      </c>
      <c r="L171" s="120"/>
      <c r="M171" s="125"/>
      <c r="P171" s="126">
        <f>P172</f>
        <v>0</v>
      </c>
      <c r="R171" s="126">
        <f>R172</f>
        <v>0</v>
      </c>
      <c r="T171" s="127">
        <f>T172</f>
        <v>0</v>
      </c>
      <c r="AR171" s="121" t="s">
        <v>80</v>
      </c>
      <c r="AT171" s="128" t="s">
        <v>71</v>
      </c>
      <c r="AU171" s="128" t="s">
        <v>80</v>
      </c>
      <c r="AY171" s="121" t="s">
        <v>181</v>
      </c>
      <c r="BK171" s="129">
        <f>BK172</f>
        <v>0</v>
      </c>
    </row>
    <row r="172" spans="2:65" s="1" customFormat="1" ht="21.75" customHeight="1">
      <c r="B172" s="132"/>
      <c r="C172" s="133" t="s">
        <v>265</v>
      </c>
      <c r="D172" s="133" t="s">
        <v>184</v>
      </c>
      <c r="E172" s="134" t="s">
        <v>258</v>
      </c>
      <c r="F172" s="135" t="s">
        <v>259</v>
      </c>
      <c r="G172" s="136" t="s">
        <v>236</v>
      </c>
      <c r="H172" s="137">
        <v>0.36499999999999999</v>
      </c>
      <c r="I172" s="138"/>
      <c r="J172" s="139">
        <f>ROUND(I172*H172,2)</f>
        <v>0</v>
      </c>
      <c r="K172" s="135" t="s">
        <v>188</v>
      </c>
      <c r="L172" s="32"/>
      <c r="M172" s="140" t="s">
        <v>1</v>
      </c>
      <c r="N172" s="141" t="s">
        <v>37</v>
      </c>
      <c r="P172" s="142">
        <f>O172*H172</f>
        <v>0</v>
      </c>
      <c r="Q172" s="142">
        <v>0</v>
      </c>
      <c r="R172" s="142">
        <f>Q172*H172</f>
        <v>0</v>
      </c>
      <c r="S172" s="142">
        <v>0</v>
      </c>
      <c r="T172" s="143">
        <f>S172*H172</f>
        <v>0</v>
      </c>
      <c r="AR172" s="144" t="s">
        <v>189</v>
      </c>
      <c r="AT172" s="144" t="s">
        <v>184</v>
      </c>
      <c r="AU172" s="144" t="s">
        <v>82</v>
      </c>
      <c r="AY172" s="17" t="s">
        <v>181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80</v>
      </c>
      <c r="BK172" s="145">
        <f>ROUND(I172*H172,2)</f>
        <v>0</v>
      </c>
      <c r="BL172" s="17" t="s">
        <v>189</v>
      </c>
      <c r="BM172" s="144" t="s">
        <v>661</v>
      </c>
    </row>
    <row r="173" spans="2:65" s="11" customFormat="1" ht="25.9" customHeight="1">
      <c r="B173" s="120"/>
      <c r="D173" s="121" t="s">
        <v>71</v>
      </c>
      <c r="E173" s="122" t="s">
        <v>261</v>
      </c>
      <c r="F173" s="122" t="s">
        <v>262</v>
      </c>
      <c r="I173" s="123"/>
      <c r="J173" s="124">
        <f>BK173</f>
        <v>0</v>
      </c>
      <c r="L173" s="120"/>
      <c r="M173" s="125"/>
      <c r="P173" s="126">
        <f>P174+P183+P185+P188+P199+P206+P211+P215+P228+P236</f>
        <v>0</v>
      </c>
      <c r="R173" s="126">
        <f>R174+R183+R185+R188+R199+R206+R211+R215+R228+R236</f>
        <v>1.11229687</v>
      </c>
      <c r="T173" s="127">
        <f>T174+T183+T185+T188+T199+T206+T211+T215+T228+T236</f>
        <v>0.1948964</v>
      </c>
      <c r="AR173" s="121" t="s">
        <v>82</v>
      </c>
      <c r="AT173" s="128" t="s">
        <v>71</v>
      </c>
      <c r="AU173" s="128" t="s">
        <v>72</v>
      </c>
      <c r="AY173" s="121" t="s">
        <v>181</v>
      </c>
      <c r="BK173" s="129">
        <f>BK174+BK183+BK185+BK188+BK199+BK206+BK211+BK215+BK228+BK236</f>
        <v>0</v>
      </c>
    </row>
    <row r="174" spans="2:65" s="11" customFormat="1" ht="22.9" customHeight="1">
      <c r="B174" s="120"/>
      <c r="D174" s="121" t="s">
        <v>71</v>
      </c>
      <c r="E174" s="130" t="s">
        <v>263</v>
      </c>
      <c r="F174" s="130" t="s">
        <v>264</v>
      </c>
      <c r="I174" s="123"/>
      <c r="J174" s="131">
        <f>BK174</f>
        <v>0</v>
      </c>
      <c r="L174" s="120"/>
      <c r="M174" s="125"/>
      <c r="P174" s="126">
        <f>SUM(P175:P182)</f>
        <v>0</v>
      </c>
      <c r="R174" s="126">
        <f>SUM(R175:R182)</f>
        <v>0.1908</v>
      </c>
      <c r="T174" s="127">
        <f>SUM(T175:T182)</f>
        <v>0</v>
      </c>
      <c r="AR174" s="121" t="s">
        <v>82</v>
      </c>
      <c r="AT174" s="128" t="s">
        <v>71</v>
      </c>
      <c r="AU174" s="128" t="s">
        <v>80</v>
      </c>
      <c r="AY174" s="121" t="s">
        <v>181</v>
      </c>
      <c r="BK174" s="129">
        <f>SUM(BK175:BK182)</f>
        <v>0</v>
      </c>
    </row>
    <row r="175" spans="2:65" s="1" customFormat="1" ht="24.2" customHeight="1">
      <c r="B175" s="132"/>
      <c r="C175" s="133" t="s">
        <v>271</v>
      </c>
      <c r="D175" s="133" t="s">
        <v>184</v>
      </c>
      <c r="E175" s="134" t="s">
        <v>266</v>
      </c>
      <c r="F175" s="135" t="s">
        <v>267</v>
      </c>
      <c r="G175" s="136" t="s">
        <v>187</v>
      </c>
      <c r="H175" s="137">
        <v>20</v>
      </c>
      <c r="I175" s="138"/>
      <c r="J175" s="139">
        <f>ROUND(I175*H175,2)</f>
        <v>0</v>
      </c>
      <c r="K175" s="135" t="s">
        <v>188</v>
      </c>
      <c r="L175" s="32"/>
      <c r="M175" s="140" t="s">
        <v>1</v>
      </c>
      <c r="N175" s="141" t="s">
        <v>37</v>
      </c>
      <c r="P175" s="142">
        <f>O175*H175</f>
        <v>0</v>
      </c>
      <c r="Q175" s="142">
        <v>2.9999999999999997E-4</v>
      </c>
      <c r="R175" s="142">
        <f>Q175*H175</f>
        <v>5.9999999999999993E-3</v>
      </c>
      <c r="S175" s="142">
        <v>0</v>
      </c>
      <c r="T175" s="143">
        <f>S175*H175</f>
        <v>0</v>
      </c>
      <c r="AR175" s="144" t="s">
        <v>127</v>
      </c>
      <c r="AT175" s="144" t="s">
        <v>184</v>
      </c>
      <c r="AU175" s="144" t="s">
        <v>82</v>
      </c>
      <c r="AY175" s="17" t="s">
        <v>181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80</v>
      </c>
      <c r="BK175" s="145">
        <f>ROUND(I175*H175,2)</f>
        <v>0</v>
      </c>
      <c r="BL175" s="17" t="s">
        <v>127</v>
      </c>
      <c r="BM175" s="144" t="s">
        <v>1312</v>
      </c>
    </row>
    <row r="176" spans="2:65" s="1" customFormat="1" ht="24.2" customHeight="1">
      <c r="B176" s="132"/>
      <c r="C176" s="170" t="s">
        <v>278</v>
      </c>
      <c r="D176" s="170" t="s">
        <v>272</v>
      </c>
      <c r="E176" s="171" t="s">
        <v>273</v>
      </c>
      <c r="F176" s="172" t="s">
        <v>274</v>
      </c>
      <c r="G176" s="173" t="s">
        <v>187</v>
      </c>
      <c r="H176" s="174">
        <v>22</v>
      </c>
      <c r="I176" s="175"/>
      <c r="J176" s="176">
        <f>ROUND(I176*H176,2)</f>
        <v>0</v>
      </c>
      <c r="K176" s="172" t="s">
        <v>188</v>
      </c>
      <c r="L176" s="177"/>
      <c r="M176" s="178" t="s">
        <v>1</v>
      </c>
      <c r="N176" s="179" t="s">
        <v>37</v>
      </c>
      <c r="P176" s="142">
        <f>O176*H176</f>
        <v>0</v>
      </c>
      <c r="Q176" s="142">
        <v>4.1999999999999997E-3</v>
      </c>
      <c r="R176" s="142">
        <f>Q176*H176</f>
        <v>9.2399999999999996E-2</v>
      </c>
      <c r="S176" s="142">
        <v>0</v>
      </c>
      <c r="T176" s="143">
        <f>S176*H176</f>
        <v>0</v>
      </c>
      <c r="AR176" s="144" t="s">
        <v>275</v>
      </c>
      <c r="AT176" s="144" t="s">
        <v>272</v>
      </c>
      <c r="AU176" s="144" t="s">
        <v>82</v>
      </c>
      <c r="AY176" s="17" t="s">
        <v>181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80</v>
      </c>
      <c r="BK176" s="145">
        <f>ROUND(I176*H176,2)</f>
        <v>0</v>
      </c>
      <c r="BL176" s="17" t="s">
        <v>127</v>
      </c>
      <c r="BM176" s="144" t="s">
        <v>1313</v>
      </c>
    </row>
    <row r="177" spans="2:65" s="12" customFormat="1">
      <c r="B177" s="146"/>
      <c r="D177" s="147" t="s">
        <v>191</v>
      </c>
      <c r="F177" s="149" t="s">
        <v>1190</v>
      </c>
      <c r="H177" s="150">
        <v>22</v>
      </c>
      <c r="I177" s="151"/>
      <c r="L177" s="146"/>
      <c r="M177" s="152"/>
      <c r="T177" s="153"/>
      <c r="AT177" s="148" t="s">
        <v>191</v>
      </c>
      <c r="AU177" s="148" t="s">
        <v>82</v>
      </c>
      <c r="AV177" s="12" t="s">
        <v>82</v>
      </c>
      <c r="AW177" s="12" t="s">
        <v>3</v>
      </c>
      <c r="AX177" s="12" t="s">
        <v>80</v>
      </c>
      <c r="AY177" s="148" t="s">
        <v>181</v>
      </c>
    </row>
    <row r="178" spans="2:65" s="1" customFormat="1" ht="24.2" customHeight="1">
      <c r="B178" s="132"/>
      <c r="C178" s="133" t="s">
        <v>7</v>
      </c>
      <c r="D178" s="133" t="s">
        <v>184</v>
      </c>
      <c r="E178" s="134" t="s">
        <v>279</v>
      </c>
      <c r="F178" s="135" t="s">
        <v>280</v>
      </c>
      <c r="G178" s="136" t="s">
        <v>187</v>
      </c>
      <c r="H178" s="137">
        <v>20</v>
      </c>
      <c r="I178" s="138"/>
      <c r="J178" s="139">
        <f>ROUND(I178*H178,2)</f>
        <v>0</v>
      </c>
      <c r="K178" s="135" t="s">
        <v>188</v>
      </c>
      <c r="L178" s="32"/>
      <c r="M178" s="140" t="s">
        <v>1</v>
      </c>
      <c r="N178" s="141" t="s">
        <v>37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127</v>
      </c>
      <c r="AT178" s="144" t="s">
        <v>184</v>
      </c>
      <c r="AU178" s="144" t="s">
        <v>82</v>
      </c>
      <c r="AY178" s="17" t="s">
        <v>181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127</v>
      </c>
      <c r="BM178" s="144" t="s">
        <v>1314</v>
      </c>
    </row>
    <row r="179" spans="2:65" s="1" customFormat="1" ht="24.2" customHeight="1">
      <c r="B179" s="132"/>
      <c r="C179" s="170" t="s">
        <v>284</v>
      </c>
      <c r="D179" s="170" t="s">
        <v>272</v>
      </c>
      <c r="E179" s="171" t="s">
        <v>273</v>
      </c>
      <c r="F179" s="172" t="s">
        <v>274</v>
      </c>
      <c r="G179" s="173" t="s">
        <v>187</v>
      </c>
      <c r="H179" s="174">
        <v>22</v>
      </c>
      <c r="I179" s="175"/>
      <c r="J179" s="176">
        <f>ROUND(I179*H179,2)</f>
        <v>0</v>
      </c>
      <c r="K179" s="172" t="s">
        <v>188</v>
      </c>
      <c r="L179" s="177"/>
      <c r="M179" s="178" t="s">
        <v>1</v>
      </c>
      <c r="N179" s="179" t="s">
        <v>37</v>
      </c>
      <c r="P179" s="142">
        <f>O179*H179</f>
        <v>0</v>
      </c>
      <c r="Q179" s="142">
        <v>4.1999999999999997E-3</v>
      </c>
      <c r="R179" s="142">
        <f>Q179*H179</f>
        <v>9.2399999999999996E-2</v>
      </c>
      <c r="S179" s="142">
        <v>0</v>
      </c>
      <c r="T179" s="143">
        <f>S179*H179</f>
        <v>0</v>
      </c>
      <c r="AR179" s="144" t="s">
        <v>275</v>
      </c>
      <c r="AT179" s="144" t="s">
        <v>272</v>
      </c>
      <c r="AU179" s="144" t="s">
        <v>82</v>
      </c>
      <c r="AY179" s="17" t="s">
        <v>181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80</v>
      </c>
      <c r="BK179" s="145">
        <f>ROUND(I179*H179,2)</f>
        <v>0</v>
      </c>
      <c r="BL179" s="17" t="s">
        <v>127</v>
      </c>
      <c r="BM179" s="144" t="s">
        <v>1315</v>
      </c>
    </row>
    <row r="180" spans="2:65" s="12" customFormat="1">
      <c r="B180" s="146"/>
      <c r="D180" s="147" t="s">
        <v>191</v>
      </c>
      <c r="F180" s="149" t="s">
        <v>1190</v>
      </c>
      <c r="H180" s="150">
        <v>22</v>
      </c>
      <c r="I180" s="151"/>
      <c r="L180" s="146"/>
      <c r="M180" s="152"/>
      <c r="T180" s="153"/>
      <c r="AT180" s="148" t="s">
        <v>191</v>
      </c>
      <c r="AU180" s="148" t="s">
        <v>82</v>
      </c>
      <c r="AV180" s="12" t="s">
        <v>82</v>
      </c>
      <c r="AW180" s="12" t="s">
        <v>3</v>
      </c>
      <c r="AX180" s="12" t="s">
        <v>80</v>
      </c>
      <c r="AY180" s="148" t="s">
        <v>181</v>
      </c>
    </row>
    <row r="181" spans="2:65" s="1" customFormat="1" ht="24.2" customHeight="1">
      <c r="B181" s="132"/>
      <c r="C181" s="133" t="s">
        <v>288</v>
      </c>
      <c r="D181" s="133" t="s">
        <v>184</v>
      </c>
      <c r="E181" s="134" t="s">
        <v>285</v>
      </c>
      <c r="F181" s="135" t="s">
        <v>286</v>
      </c>
      <c r="G181" s="136" t="s">
        <v>236</v>
      </c>
      <c r="H181" s="137">
        <v>0.191</v>
      </c>
      <c r="I181" s="138"/>
      <c r="J181" s="139">
        <f>ROUND(I181*H181,2)</f>
        <v>0</v>
      </c>
      <c r="K181" s="135" t="s">
        <v>188</v>
      </c>
      <c r="L181" s="32"/>
      <c r="M181" s="140" t="s">
        <v>1</v>
      </c>
      <c r="N181" s="141" t="s">
        <v>37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127</v>
      </c>
      <c r="AT181" s="144" t="s">
        <v>184</v>
      </c>
      <c r="AU181" s="144" t="s">
        <v>82</v>
      </c>
      <c r="AY181" s="17" t="s">
        <v>181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80</v>
      </c>
      <c r="BK181" s="145">
        <f>ROUND(I181*H181,2)</f>
        <v>0</v>
      </c>
      <c r="BL181" s="17" t="s">
        <v>127</v>
      </c>
      <c r="BM181" s="144" t="s">
        <v>1316</v>
      </c>
    </row>
    <row r="182" spans="2:65" s="1" customFormat="1" ht="24.2" customHeight="1">
      <c r="B182" s="132"/>
      <c r="C182" s="133" t="s">
        <v>294</v>
      </c>
      <c r="D182" s="133" t="s">
        <v>184</v>
      </c>
      <c r="E182" s="134" t="s">
        <v>289</v>
      </c>
      <c r="F182" s="135" t="s">
        <v>290</v>
      </c>
      <c r="G182" s="136" t="s">
        <v>236</v>
      </c>
      <c r="H182" s="137">
        <v>0.191</v>
      </c>
      <c r="I182" s="138"/>
      <c r="J182" s="139">
        <f>ROUND(I182*H182,2)</f>
        <v>0</v>
      </c>
      <c r="K182" s="135" t="s">
        <v>188</v>
      </c>
      <c r="L182" s="32"/>
      <c r="M182" s="140" t="s">
        <v>1</v>
      </c>
      <c r="N182" s="141" t="s">
        <v>37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127</v>
      </c>
      <c r="AT182" s="144" t="s">
        <v>184</v>
      </c>
      <c r="AU182" s="144" t="s">
        <v>82</v>
      </c>
      <c r="AY182" s="17" t="s">
        <v>181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80</v>
      </c>
      <c r="BK182" s="145">
        <f>ROUND(I182*H182,2)</f>
        <v>0</v>
      </c>
      <c r="BL182" s="17" t="s">
        <v>127</v>
      </c>
      <c r="BM182" s="144" t="s">
        <v>1317</v>
      </c>
    </row>
    <row r="183" spans="2:65" s="11" customFormat="1" ht="22.9" customHeight="1">
      <c r="B183" s="120"/>
      <c r="D183" s="121" t="s">
        <v>71</v>
      </c>
      <c r="E183" s="130" t="s">
        <v>322</v>
      </c>
      <c r="F183" s="130" t="s">
        <v>323</v>
      </c>
      <c r="I183" s="123"/>
      <c r="J183" s="131">
        <f>BK183</f>
        <v>0</v>
      </c>
      <c r="L183" s="120"/>
      <c r="M183" s="125"/>
      <c r="P183" s="126">
        <f>P184</f>
        <v>0</v>
      </c>
      <c r="R183" s="126">
        <f>R184</f>
        <v>1.8169999999999999E-2</v>
      </c>
      <c r="T183" s="127">
        <f>T184</f>
        <v>0</v>
      </c>
      <c r="AR183" s="121" t="s">
        <v>82</v>
      </c>
      <c r="AT183" s="128" t="s">
        <v>71</v>
      </c>
      <c r="AU183" s="128" t="s">
        <v>80</v>
      </c>
      <c r="AY183" s="121" t="s">
        <v>181</v>
      </c>
      <c r="BK183" s="129">
        <f>BK184</f>
        <v>0</v>
      </c>
    </row>
    <row r="184" spans="2:65" s="1" customFormat="1" ht="37.9" customHeight="1">
      <c r="B184" s="132"/>
      <c r="C184" s="133" t="s">
        <v>302</v>
      </c>
      <c r="D184" s="133" t="s">
        <v>184</v>
      </c>
      <c r="E184" s="134" t="s">
        <v>325</v>
      </c>
      <c r="F184" s="135" t="s">
        <v>326</v>
      </c>
      <c r="G184" s="136" t="s">
        <v>297</v>
      </c>
      <c r="H184" s="137">
        <v>1</v>
      </c>
      <c r="I184" s="138"/>
      <c r="J184" s="139">
        <f>ROUND(I184*H184,2)</f>
        <v>0</v>
      </c>
      <c r="K184" s="135" t="s">
        <v>1</v>
      </c>
      <c r="L184" s="32"/>
      <c r="M184" s="140" t="s">
        <v>1</v>
      </c>
      <c r="N184" s="141" t="s">
        <v>37</v>
      </c>
      <c r="P184" s="142">
        <f>O184*H184</f>
        <v>0</v>
      </c>
      <c r="Q184" s="142">
        <v>1.8169999999999999E-2</v>
      </c>
      <c r="R184" s="142">
        <f>Q184*H184</f>
        <v>1.8169999999999999E-2</v>
      </c>
      <c r="S184" s="142">
        <v>0</v>
      </c>
      <c r="T184" s="143">
        <f>S184*H184</f>
        <v>0</v>
      </c>
      <c r="AR184" s="144" t="s">
        <v>127</v>
      </c>
      <c r="AT184" s="144" t="s">
        <v>184</v>
      </c>
      <c r="AU184" s="144" t="s">
        <v>82</v>
      </c>
      <c r="AY184" s="17" t="s">
        <v>181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80</v>
      </c>
      <c r="BK184" s="145">
        <f>ROUND(I184*H184,2)</f>
        <v>0</v>
      </c>
      <c r="BL184" s="17" t="s">
        <v>127</v>
      </c>
      <c r="BM184" s="144" t="s">
        <v>671</v>
      </c>
    </row>
    <row r="185" spans="2:65" s="11" customFormat="1" ht="22.9" customHeight="1">
      <c r="B185" s="120"/>
      <c r="D185" s="121" t="s">
        <v>71</v>
      </c>
      <c r="E185" s="130" t="s">
        <v>328</v>
      </c>
      <c r="F185" s="130" t="s">
        <v>329</v>
      </c>
      <c r="I185" s="123"/>
      <c r="J185" s="131">
        <f>BK185</f>
        <v>0</v>
      </c>
      <c r="L185" s="120"/>
      <c r="M185" s="125"/>
      <c r="P185" s="126">
        <f>SUM(P186:P187)</f>
        <v>0</v>
      </c>
      <c r="R185" s="126">
        <f>SUM(R186:R187)</f>
        <v>0.10680000000000001</v>
      </c>
      <c r="T185" s="127">
        <f>SUM(T186:T187)</f>
        <v>0</v>
      </c>
      <c r="AR185" s="121" t="s">
        <v>82</v>
      </c>
      <c r="AT185" s="128" t="s">
        <v>71</v>
      </c>
      <c r="AU185" s="128" t="s">
        <v>80</v>
      </c>
      <c r="AY185" s="121" t="s">
        <v>181</v>
      </c>
      <c r="BK185" s="129">
        <f>SUM(BK186:BK187)</f>
        <v>0</v>
      </c>
    </row>
    <row r="186" spans="2:65" s="1" customFormat="1" ht="24.2" customHeight="1">
      <c r="B186" s="132"/>
      <c r="C186" s="133" t="s">
        <v>308</v>
      </c>
      <c r="D186" s="133" t="s">
        <v>184</v>
      </c>
      <c r="E186" s="134" t="s">
        <v>331</v>
      </c>
      <c r="F186" s="135" t="s">
        <v>332</v>
      </c>
      <c r="G186" s="136" t="s">
        <v>187</v>
      </c>
      <c r="H186" s="137">
        <v>20</v>
      </c>
      <c r="I186" s="138"/>
      <c r="J186" s="139">
        <f>ROUND(I186*H186,2)</f>
        <v>0</v>
      </c>
      <c r="K186" s="135" t="s">
        <v>1</v>
      </c>
      <c r="L186" s="32"/>
      <c r="M186" s="140" t="s">
        <v>1</v>
      </c>
      <c r="N186" s="141" t="s">
        <v>37</v>
      </c>
      <c r="P186" s="142">
        <f>O186*H186</f>
        <v>0</v>
      </c>
      <c r="Q186" s="142">
        <v>2.6700000000000001E-3</v>
      </c>
      <c r="R186" s="142">
        <f>Q186*H186</f>
        <v>5.3400000000000003E-2</v>
      </c>
      <c r="S186" s="142">
        <v>0</v>
      </c>
      <c r="T186" s="143">
        <f>S186*H186</f>
        <v>0</v>
      </c>
      <c r="AR186" s="144" t="s">
        <v>127</v>
      </c>
      <c r="AT186" s="144" t="s">
        <v>184</v>
      </c>
      <c r="AU186" s="144" t="s">
        <v>82</v>
      </c>
      <c r="AY186" s="17" t="s">
        <v>181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80</v>
      </c>
      <c r="BK186" s="145">
        <f>ROUND(I186*H186,2)</f>
        <v>0</v>
      </c>
      <c r="BL186" s="17" t="s">
        <v>127</v>
      </c>
      <c r="BM186" s="144" t="s">
        <v>1318</v>
      </c>
    </row>
    <row r="187" spans="2:65" s="1" customFormat="1" ht="24.2" customHeight="1">
      <c r="B187" s="132"/>
      <c r="C187" s="133" t="s">
        <v>314</v>
      </c>
      <c r="D187" s="133" t="s">
        <v>184</v>
      </c>
      <c r="E187" s="134" t="s">
        <v>335</v>
      </c>
      <c r="F187" s="135" t="s">
        <v>336</v>
      </c>
      <c r="G187" s="136" t="s">
        <v>187</v>
      </c>
      <c r="H187" s="137">
        <v>20</v>
      </c>
      <c r="I187" s="138"/>
      <c r="J187" s="139">
        <f>ROUND(I187*H187,2)</f>
        <v>0</v>
      </c>
      <c r="K187" s="135" t="s">
        <v>1</v>
      </c>
      <c r="L187" s="32"/>
      <c r="M187" s="140" t="s">
        <v>1</v>
      </c>
      <c r="N187" s="141" t="s">
        <v>37</v>
      </c>
      <c r="P187" s="142">
        <f>O187*H187</f>
        <v>0</v>
      </c>
      <c r="Q187" s="142">
        <v>2.6700000000000001E-3</v>
      </c>
      <c r="R187" s="142">
        <f>Q187*H187</f>
        <v>5.3400000000000003E-2</v>
      </c>
      <c r="S187" s="142">
        <v>0</v>
      </c>
      <c r="T187" s="143">
        <f>S187*H187</f>
        <v>0</v>
      </c>
      <c r="AR187" s="144" t="s">
        <v>127</v>
      </c>
      <c r="AT187" s="144" t="s">
        <v>184</v>
      </c>
      <c r="AU187" s="144" t="s">
        <v>82</v>
      </c>
      <c r="AY187" s="17" t="s">
        <v>181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80</v>
      </c>
      <c r="BK187" s="145">
        <f>ROUND(I187*H187,2)</f>
        <v>0</v>
      </c>
      <c r="BL187" s="17" t="s">
        <v>127</v>
      </c>
      <c r="BM187" s="144" t="s">
        <v>1319</v>
      </c>
    </row>
    <row r="188" spans="2:65" s="11" customFormat="1" ht="22.9" customHeight="1">
      <c r="B188" s="120"/>
      <c r="D188" s="121" t="s">
        <v>71</v>
      </c>
      <c r="E188" s="130" t="s">
        <v>341</v>
      </c>
      <c r="F188" s="130" t="s">
        <v>342</v>
      </c>
      <c r="I188" s="123"/>
      <c r="J188" s="131">
        <f>BK188</f>
        <v>0</v>
      </c>
      <c r="L188" s="120"/>
      <c r="M188" s="125"/>
      <c r="P188" s="126">
        <f>SUM(P189:P198)</f>
        <v>0</v>
      </c>
      <c r="R188" s="126">
        <f>SUM(R189:R198)</f>
        <v>0.61472800000000005</v>
      </c>
      <c r="T188" s="127">
        <f>SUM(T189:T198)</f>
        <v>0</v>
      </c>
      <c r="AR188" s="121" t="s">
        <v>82</v>
      </c>
      <c r="AT188" s="128" t="s">
        <v>71</v>
      </c>
      <c r="AU188" s="128" t="s">
        <v>80</v>
      </c>
      <c r="AY188" s="121" t="s">
        <v>181</v>
      </c>
      <c r="BK188" s="129">
        <f>SUM(BK189:BK198)</f>
        <v>0</v>
      </c>
    </row>
    <row r="189" spans="2:65" s="1" customFormat="1" ht="24.2" customHeight="1">
      <c r="B189" s="132"/>
      <c r="C189" s="133" t="s">
        <v>318</v>
      </c>
      <c r="D189" s="133" t="s">
        <v>184</v>
      </c>
      <c r="E189" s="134" t="s">
        <v>675</v>
      </c>
      <c r="F189" s="135" t="s">
        <v>676</v>
      </c>
      <c r="G189" s="136" t="s">
        <v>187</v>
      </c>
      <c r="H189" s="137">
        <v>20</v>
      </c>
      <c r="I189" s="138"/>
      <c r="J189" s="139">
        <f>ROUND(I189*H189,2)</f>
        <v>0</v>
      </c>
      <c r="K189" s="135" t="s">
        <v>188</v>
      </c>
      <c r="L189" s="32"/>
      <c r="M189" s="140" t="s">
        <v>1</v>
      </c>
      <c r="N189" s="141" t="s">
        <v>37</v>
      </c>
      <c r="P189" s="142">
        <f>O189*H189</f>
        <v>0</v>
      </c>
      <c r="Q189" s="142">
        <v>2.487E-2</v>
      </c>
      <c r="R189" s="142">
        <f>Q189*H189</f>
        <v>0.49740000000000001</v>
      </c>
      <c r="S189" s="142">
        <v>0</v>
      </c>
      <c r="T189" s="143">
        <f>S189*H189</f>
        <v>0</v>
      </c>
      <c r="AR189" s="144" t="s">
        <v>127</v>
      </c>
      <c r="AT189" s="144" t="s">
        <v>184</v>
      </c>
      <c r="AU189" s="144" t="s">
        <v>82</v>
      </c>
      <c r="AY189" s="17" t="s">
        <v>181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80</v>
      </c>
      <c r="BK189" s="145">
        <f>ROUND(I189*H189,2)</f>
        <v>0</v>
      </c>
      <c r="BL189" s="17" t="s">
        <v>127</v>
      </c>
      <c r="BM189" s="144" t="s">
        <v>1320</v>
      </c>
    </row>
    <row r="190" spans="2:65" s="1" customFormat="1" ht="24.2" customHeight="1">
      <c r="B190" s="132"/>
      <c r="C190" s="133" t="s">
        <v>324</v>
      </c>
      <c r="D190" s="133" t="s">
        <v>184</v>
      </c>
      <c r="E190" s="134" t="s">
        <v>363</v>
      </c>
      <c r="F190" s="135" t="s">
        <v>364</v>
      </c>
      <c r="G190" s="136" t="s">
        <v>240</v>
      </c>
      <c r="H190" s="137">
        <v>4</v>
      </c>
      <c r="I190" s="138"/>
      <c r="J190" s="139">
        <f>ROUND(I190*H190,2)</f>
        <v>0</v>
      </c>
      <c r="K190" s="135" t="s">
        <v>188</v>
      </c>
      <c r="L190" s="32"/>
      <c r="M190" s="140" t="s">
        <v>1</v>
      </c>
      <c r="N190" s="141" t="s">
        <v>37</v>
      </c>
      <c r="P190" s="142">
        <f>O190*H190</f>
        <v>0</v>
      </c>
      <c r="Q190" s="142">
        <v>1.9359999999999999E-2</v>
      </c>
      <c r="R190" s="142">
        <f>Q190*H190</f>
        <v>7.7439999999999995E-2</v>
      </c>
      <c r="S190" s="142">
        <v>0</v>
      </c>
      <c r="T190" s="143">
        <f>S190*H190</f>
        <v>0</v>
      </c>
      <c r="AR190" s="144" t="s">
        <v>127</v>
      </c>
      <c r="AT190" s="144" t="s">
        <v>184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678</v>
      </c>
    </row>
    <row r="191" spans="2:65" s="14" customFormat="1">
      <c r="B191" s="164"/>
      <c r="D191" s="147" t="s">
        <v>191</v>
      </c>
      <c r="E191" s="165" t="s">
        <v>1</v>
      </c>
      <c r="F191" s="166" t="s">
        <v>366</v>
      </c>
      <c r="H191" s="165" t="s">
        <v>1</v>
      </c>
      <c r="I191" s="167"/>
      <c r="L191" s="164"/>
      <c r="M191" s="168"/>
      <c r="T191" s="169"/>
      <c r="AT191" s="165" t="s">
        <v>191</v>
      </c>
      <c r="AU191" s="165" t="s">
        <v>82</v>
      </c>
      <c r="AV191" s="14" t="s">
        <v>80</v>
      </c>
      <c r="AW191" s="14" t="s">
        <v>29</v>
      </c>
      <c r="AX191" s="14" t="s">
        <v>72</v>
      </c>
      <c r="AY191" s="165" t="s">
        <v>181</v>
      </c>
    </row>
    <row r="192" spans="2:65" s="12" customFormat="1">
      <c r="B192" s="146"/>
      <c r="D192" s="147" t="s">
        <v>191</v>
      </c>
      <c r="E192" s="148" t="s">
        <v>1</v>
      </c>
      <c r="F192" s="149" t="s">
        <v>1198</v>
      </c>
      <c r="H192" s="150">
        <v>4</v>
      </c>
      <c r="I192" s="151"/>
      <c r="L192" s="146"/>
      <c r="M192" s="152"/>
      <c r="T192" s="153"/>
      <c r="AT192" s="148" t="s">
        <v>191</v>
      </c>
      <c r="AU192" s="148" t="s">
        <v>82</v>
      </c>
      <c r="AV192" s="12" t="s">
        <v>82</v>
      </c>
      <c r="AW192" s="12" t="s">
        <v>29</v>
      </c>
      <c r="AX192" s="12" t="s">
        <v>80</v>
      </c>
      <c r="AY192" s="148" t="s">
        <v>181</v>
      </c>
    </row>
    <row r="193" spans="2:65" s="1" customFormat="1" ht="21.75" customHeight="1">
      <c r="B193" s="132"/>
      <c r="C193" s="133" t="s">
        <v>330</v>
      </c>
      <c r="D193" s="133" t="s">
        <v>184</v>
      </c>
      <c r="E193" s="134" t="s">
        <v>369</v>
      </c>
      <c r="F193" s="135" t="s">
        <v>370</v>
      </c>
      <c r="G193" s="136" t="s">
        <v>240</v>
      </c>
      <c r="H193" s="137">
        <v>7.2</v>
      </c>
      <c r="I193" s="138"/>
      <c r="J193" s="139">
        <f>ROUND(I193*H193,2)</f>
        <v>0</v>
      </c>
      <c r="K193" s="135" t="s">
        <v>648</v>
      </c>
      <c r="L193" s="32"/>
      <c r="M193" s="140" t="s">
        <v>1</v>
      </c>
      <c r="N193" s="141" t="s">
        <v>37</v>
      </c>
      <c r="P193" s="142">
        <f>O193*H193</f>
        <v>0</v>
      </c>
      <c r="Q193" s="142">
        <v>5.5399999999999998E-3</v>
      </c>
      <c r="R193" s="142">
        <f>Q193*H193</f>
        <v>3.9888E-2</v>
      </c>
      <c r="S193" s="142">
        <v>0</v>
      </c>
      <c r="T193" s="143">
        <f>S193*H193</f>
        <v>0</v>
      </c>
      <c r="AR193" s="144" t="s">
        <v>127</v>
      </c>
      <c r="AT193" s="144" t="s">
        <v>184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1321</v>
      </c>
    </row>
    <row r="194" spans="2:65" s="14" customFormat="1">
      <c r="B194" s="164"/>
      <c r="D194" s="147" t="s">
        <v>191</v>
      </c>
      <c r="E194" s="165" t="s">
        <v>1</v>
      </c>
      <c r="F194" s="166" t="s">
        <v>1200</v>
      </c>
      <c r="H194" s="165" t="s">
        <v>1</v>
      </c>
      <c r="I194" s="167"/>
      <c r="L194" s="164"/>
      <c r="M194" s="168"/>
      <c r="T194" s="169"/>
      <c r="AT194" s="165" t="s">
        <v>191</v>
      </c>
      <c r="AU194" s="165" t="s">
        <v>82</v>
      </c>
      <c r="AV194" s="14" t="s">
        <v>80</v>
      </c>
      <c r="AW194" s="14" t="s">
        <v>29</v>
      </c>
      <c r="AX194" s="14" t="s">
        <v>72</v>
      </c>
      <c r="AY194" s="165" t="s">
        <v>181</v>
      </c>
    </row>
    <row r="195" spans="2:65" s="12" customFormat="1">
      <c r="B195" s="146"/>
      <c r="D195" s="147" t="s">
        <v>191</v>
      </c>
      <c r="E195" s="148" t="s">
        <v>1</v>
      </c>
      <c r="F195" s="149" t="s">
        <v>1201</v>
      </c>
      <c r="H195" s="150">
        <v>7.2</v>
      </c>
      <c r="I195" s="151"/>
      <c r="L195" s="146"/>
      <c r="M195" s="152"/>
      <c r="T195" s="153"/>
      <c r="AT195" s="148" t="s">
        <v>191</v>
      </c>
      <c r="AU195" s="148" t="s">
        <v>82</v>
      </c>
      <c r="AV195" s="12" t="s">
        <v>82</v>
      </c>
      <c r="AW195" s="12" t="s">
        <v>29</v>
      </c>
      <c r="AX195" s="12" t="s">
        <v>72</v>
      </c>
      <c r="AY195" s="148" t="s">
        <v>181</v>
      </c>
    </row>
    <row r="196" spans="2:65" s="13" customFormat="1">
      <c r="B196" s="154"/>
      <c r="D196" s="147" t="s">
        <v>191</v>
      </c>
      <c r="E196" s="155" t="s">
        <v>1</v>
      </c>
      <c r="F196" s="156" t="s">
        <v>193</v>
      </c>
      <c r="H196" s="157">
        <v>7.2</v>
      </c>
      <c r="I196" s="158"/>
      <c r="L196" s="154"/>
      <c r="M196" s="159"/>
      <c r="T196" s="160"/>
      <c r="AT196" s="155" t="s">
        <v>191</v>
      </c>
      <c r="AU196" s="155" t="s">
        <v>82</v>
      </c>
      <c r="AV196" s="13" t="s">
        <v>189</v>
      </c>
      <c r="AW196" s="13" t="s">
        <v>29</v>
      </c>
      <c r="AX196" s="13" t="s">
        <v>80</v>
      </c>
      <c r="AY196" s="155" t="s">
        <v>181</v>
      </c>
    </row>
    <row r="197" spans="2:65" s="1" customFormat="1" ht="24.2" customHeight="1">
      <c r="B197" s="132"/>
      <c r="C197" s="133" t="s">
        <v>334</v>
      </c>
      <c r="D197" s="133" t="s">
        <v>184</v>
      </c>
      <c r="E197" s="134" t="s">
        <v>375</v>
      </c>
      <c r="F197" s="135" t="s">
        <v>376</v>
      </c>
      <c r="G197" s="136" t="s">
        <v>236</v>
      </c>
      <c r="H197" s="137">
        <v>0.61499999999999999</v>
      </c>
      <c r="I197" s="138"/>
      <c r="J197" s="139">
        <f>ROUND(I197*H197,2)</f>
        <v>0</v>
      </c>
      <c r="K197" s="135" t="s">
        <v>188</v>
      </c>
      <c r="L197" s="32"/>
      <c r="M197" s="140" t="s">
        <v>1</v>
      </c>
      <c r="N197" s="141" t="s">
        <v>37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127</v>
      </c>
      <c r="AT197" s="144" t="s">
        <v>184</v>
      </c>
      <c r="AU197" s="144" t="s">
        <v>82</v>
      </c>
      <c r="AY197" s="17" t="s">
        <v>181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80</v>
      </c>
      <c r="BK197" s="145">
        <f>ROUND(I197*H197,2)</f>
        <v>0</v>
      </c>
      <c r="BL197" s="17" t="s">
        <v>127</v>
      </c>
      <c r="BM197" s="144" t="s">
        <v>682</v>
      </c>
    </row>
    <row r="198" spans="2:65" s="1" customFormat="1" ht="24.2" customHeight="1">
      <c r="B198" s="132"/>
      <c r="C198" s="133" t="s">
        <v>275</v>
      </c>
      <c r="D198" s="133" t="s">
        <v>184</v>
      </c>
      <c r="E198" s="134" t="s">
        <v>379</v>
      </c>
      <c r="F198" s="135" t="s">
        <v>380</v>
      </c>
      <c r="G198" s="136" t="s">
        <v>236</v>
      </c>
      <c r="H198" s="137">
        <v>0.61499999999999999</v>
      </c>
      <c r="I198" s="138"/>
      <c r="J198" s="139">
        <f>ROUND(I198*H198,2)</f>
        <v>0</v>
      </c>
      <c r="K198" s="135" t="s">
        <v>188</v>
      </c>
      <c r="L198" s="32"/>
      <c r="M198" s="140" t="s">
        <v>1</v>
      </c>
      <c r="N198" s="141" t="s">
        <v>37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127</v>
      </c>
      <c r="AT198" s="144" t="s">
        <v>184</v>
      </c>
      <c r="AU198" s="144" t="s">
        <v>82</v>
      </c>
      <c r="AY198" s="17" t="s">
        <v>181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80</v>
      </c>
      <c r="BK198" s="145">
        <f>ROUND(I198*H198,2)</f>
        <v>0</v>
      </c>
      <c r="BL198" s="17" t="s">
        <v>127</v>
      </c>
      <c r="BM198" s="144" t="s">
        <v>683</v>
      </c>
    </row>
    <row r="199" spans="2:65" s="11" customFormat="1" ht="22.9" customHeight="1">
      <c r="B199" s="120"/>
      <c r="D199" s="121" t="s">
        <v>71</v>
      </c>
      <c r="E199" s="130" t="s">
        <v>382</v>
      </c>
      <c r="F199" s="130" t="s">
        <v>383</v>
      </c>
      <c r="I199" s="123"/>
      <c r="J199" s="131">
        <f>BK199</f>
        <v>0</v>
      </c>
      <c r="L199" s="120"/>
      <c r="M199" s="125"/>
      <c r="P199" s="126">
        <f>SUM(P200:P205)</f>
        <v>0</v>
      </c>
      <c r="R199" s="126">
        <f>SUM(R200:R205)</f>
        <v>4.3159999999999997E-2</v>
      </c>
      <c r="T199" s="127">
        <f>SUM(T200:T205)</f>
        <v>2.3359999999999999E-2</v>
      </c>
      <c r="AR199" s="121" t="s">
        <v>82</v>
      </c>
      <c r="AT199" s="128" t="s">
        <v>71</v>
      </c>
      <c r="AU199" s="128" t="s">
        <v>80</v>
      </c>
      <c r="AY199" s="121" t="s">
        <v>181</v>
      </c>
      <c r="BK199" s="129">
        <f>SUM(BK200:BK205)</f>
        <v>0</v>
      </c>
    </row>
    <row r="200" spans="2:65" s="1" customFormat="1" ht="37.9" customHeight="1">
      <c r="B200" s="132"/>
      <c r="C200" s="133" t="s">
        <v>343</v>
      </c>
      <c r="D200" s="133" t="s">
        <v>184</v>
      </c>
      <c r="E200" s="134" t="s">
        <v>385</v>
      </c>
      <c r="F200" s="135" t="s">
        <v>386</v>
      </c>
      <c r="G200" s="136" t="s">
        <v>187</v>
      </c>
      <c r="H200" s="137">
        <v>4</v>
      </c>
      <c r="I200" s="138"/>
      <c r="J200" s="139">
        <f>ROUND(I200*H200,2)</f>
        <v>0</v>
      </c>
      <c r="K200" s="135" t="s">
        <v>648</v>
      </c>
      <c r="L200" s="32"/>
      <c r="M200" s="140" t="s">
        <v>1</v>
      </c>
      <c r="N200" s="141" t="s">
        <v>37</v>
      </c>
      <c r="P200" s="142">
        <f>O200*H200</f>
        <v>0</v>
      </c>
      <c r="Q200" s="142">
        <v>0</v>
      </c>
      <c r="R200" s="142">
        <f>Q200*H200</f>
        <v>0</v>
      </c>
      <c r="S200" s="142">
        <v>5.8399999999999997E-3</v>
      </c>
      <c r="T200" s="143">
        <f>S200*H200</f>
        <v>2.3359999999999999E-2</v>
      </c>
      <c r="AR200" s="144" t="s">
        <v>127</v>
      </c>
      <c r="AT200" s="144" t="s">
        <v>184</v>
      </c>
      <c r="AU200" s="144" t="s">
        <v>82</v>
      </c>
      <c r="AY200" s="17" t="s">
        <v>181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80</v>
      </c>
      <c r="BK200" s="145">
        <f>ROUND(I200*H200,2)</f>
        <v>0</v>
      </c>
      <c r="BL200" s="17" t="s">
        <v>127</v>
      </c>
      <c r="BM200" s="144" t="s">
        <v>1322</v>
      </c>
    </row>
    <row r="201" spans="2:65" s="12" customFormat="1">
      <c r="B201" s="146"/>
      <c r="D201" s="147" t="s">
        <v>191</v>
      </c>
      <c r="E201" s="148" t="s">
        <v>1</v>
      </c>
      <c r="F201" s="149" t="s">
        <v>686</v>
      </c>
      <c r="H201" s="150">
        <v>4</v>
      </c>
      <c r="I201" s="151"/>
      <c r="L201" s="146"/>
      <c r="M201" s="152"/>
      <c r="T201" s="153"/>
      <c r="AT201" s="148" t="s">
        <v>191</v>
      </c>
      <c r="AU201" s="148" t="s">
        <v>82</v>
      </c>
      <c r="AV201" s="12" t="s">
        <v>82</v>
      </c>
      <c r="AW201" s="12" t="s">
        <v>29</v>
      </c>
      <c r="AX201" s="12" t="s">
        <v>80</v>
      </c>
      <c r="AY201" s="148" t="s">
        <v>181</v>
      </c>
    </row>
    <row r="202" spans="2:65" s="1" customFormat="1" ht="33" customHeight="1">
      <c r="B202" s="132"/>
      <c r="C202" s="133" t="s">
        <v>348</v>
      </c>
      <c r="D202" s="133" t="s">
        <v>184</v>
      </c>
      <c r="E202" s="134" t="s">
        <v>389</v>
      </c>
      <c r="F202" s="135" t="s">
        <v>390</v>
      </c>
      <c r="G202" s="136" t="s">
        <v>187</v>
      </c>
      <c r="H202" s="137">
        <v>4</v>
      </c>
      <c r="I202" s="138"/>
      <c r="J202" s="139">
        <f>ROUND(I202*H202,2)</f>
        <v>0</v>
      </c>
      <c r="K202" s="135" t="s">
        <v>648</v>
      </c>
      <c r="L202" s="32"/>
      <c r="M202" s="140" t="s">
        <v>1</v>
      </c>
      <c r="N202" s="141" t="s">
        <v>37</v>
      </c>
      <c r="P202" s="142">
        <f>O202*H202</f>
        <v>0</v>
      </c>
      <c r="Q202" s="142">
        <v>1.0789999999999999E-2</v>
      </c>
      <c r="R202" s="142">
        <f>Q202*H202</f>
        <v>4.3159999999999997E-2</v>
      </c>
      <c r="S202" s="142">
        <v>0</v>
      </c>
      <c r="T202" s="143">
        <f>S202*H202</f>
        <v>0</v>
      </c>
      <c r="AR202" s="144" t="s">
        <v>127</v>
      </c>
      <c r="AT202" s="144" t="s">
        <v>184</v>
      </c>
      <c r="AU202" s="144" t="s">
        <v>82</v>
      </c>
      <c r="AY202" s="17" t="s">
        <v>181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80</v>
      </c>
      <c r="BK202" s="145">
        <f>ROUND(I202*H202,2)</f>
        <v>0</v>
      </c>
      <c r="BL202" s="17" t="s">
        <v>127</v>
      </c>
      <c r="BM202" s="144" t="s">
        <v>1323</v>
      </c>
    </row>
    <row r="203" spans="2:65" s="12" customFormat="1">
      <c r="B203" s="146"/>
      <c r="D203" s="147" t="s">
        <v>191</v>
      </c>
      <c r="E203" s="148" t="s">
        <v>1</v>
      </c>
      <c r="F203" s="149" t="s">
        <v>686</v>
      </c>
      <c r="H203" s="150">
        <v>4</v>
      </c>
      <c r="I203" s="151"/>
      <c r="L203" s="146"/>
      <c r="M203" s="152"/>
      <c r="T203" s="153"/>
      <c r="AT203" s="148" t="s">
        <v>191</v>
      </c>
      <c r="AU203" s="148" t="s">
        <v>82</v>
      </c>
      <c r="AV203" s="12" t="s">
        <v>82</v>
      </c>
      <c r="AW203" s="12" t="s">
        <v>29</v>
      </c>
      <c r="AX203" s="12" t="s">
        <v>80</v>
      </c>
      <c r="AY203" s="148" t="s">
        <v>181</v>
      </c>
    </row>
    <row r="204" spans="2:65" s="1" customFormat="1" ht="24.2" customHeight="1">
      <c r="B204" s="132"/>
      <c r="C204" s="133" t="s">
        <v>353</v>
      </c>
      <c r="D204" s="133" t="s">
        <v>184</v>
      </c>
      <c r="E204" s="134" t="s">
        <v>393</v>
      </c>
      <c r="F204" s="135" t="s">
        <v>394</v>
      </c>
      <c r="G204" s="136" t="s">
        <v>236</v>
      </c>
      <c r="H204" s="137">
        <v>4.2999999999999997E-2</v>
      </c>
      <c r="I204" s="138"/>
      <c r="J204" s="139">
        <f>ROUND(I204*H204,2)</f>
        <v>0</v>
      </c>
      <c r="K204" s="135" t="s">
        <v>648</v>
      </c>
      <c r="L204" s="32"/>
      <c r="M204" s="140" t="s">
        <v>1</v>
      </c>
      <c r="N204" s="141" t="s">
        <v>37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127</v>
      </c>
      <c r="AT204" s="144" t="s">
        <v>184</v>
      </c>
      <c r="AU204" s="144" t="s">
        <v>82</v>
      </c>
      <c r="AY204" s="17" t="s">
        <v>181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80</v>
      </c>
      <c r="BK204" s="145">
        <f>ROUND(I204*H204,2)</f>
        <v>0</v>
      </c>
      <c r="BL204" s="17" t="s">
        <v>127</v>
      </c>
      <c r="BM204" s="144" t="s">
        <v>1324</v>
      </c>
    </row>
    <row r="205" spans="2:65" s="1" customFormat="1" ht="24.2" customHeight="1">
      <c r="B205" s="132"/>
      <c r="C205" s="133" t="s">
        <v>358</v>
      </c>
      <c r="D205" s="133" t="s">
        <v>184</v>
      </c>
      <c r="E205" s="134" t="s">
        <v>397</v>
      </c>
      <c r="F205" s="135" t="s">
        <v>398</v>
      </c>
      <c r="G205" s="136" t="s">
        <v>236</v>
      </c>
      <c r="H205" s="137">
        <v>4.2999999999999997E-2</v>
      </c>
      <c r="I205" s="138"/>
      <c r="J205" s="139">
        <f>ROUND(I205*H205,2)</f>
        <v>0</v>
      </c>
      <c r="K205" s="135" t="s">
        <v>648</v>
      </c>
      <c r="L205" s="32"/>
      <c r="M205" s="140" t="s">
        <v>1</v>
      </c>
      <c r="N205" s="141" t="s">
        <v>37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127</v>
      </c>
      <c r="AT205" s="144" t="s">
        <v>184</v>
      </c>
      <c r="AU205" s="144" t="s">
        <v>82</v>
      </c>
      <c r="AY205" s="17" t="s">
        <v>181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80</v>
      </c>
      <c r="BK205" s="145">
        <f>ROUND(I205*H205,2)</f>
        <v>0</v>
      </c>
      <c r="BL205" s="17" t="s">
        <v>127</v>
      </c>
      <c r="BM205" s="144" t="s">
        <v>1325</v>
      </c>
    </row>
    <row r="206" spans="2:65" s="11" customFormat="1" ht="22.9" customHeight="1">
      <c r="B206" s="120"/>
      <c r="D206" s="121" t="s">
        <v>71</v>
      </c>
      <c r="E206" s="130" t="s">
        <v>400</v>
      </c>
      <c r="F206" s="130" t="s">
        <v>401</v>
      </c>
      <c r="I206" s="123"/>
      <c r="J206" s="131">
        <f>BK206</f>
        <v>0</v>
      </c>
      <c r="L206" s="120"/>
      <c r="M206" s="125"/>
      <c r="P206" s="126">
        <f>SUM(P207:P210)</f>
        <v>0</v>
      </c>
      <c r="R206" s="126">
        <f>SUM(R207:R210)</f>
        <v>3.9100000000000003E-3</v>
      </c>
      <c r="T206" s="127">
        <f>SUM(T207:T210)</f>
        <v>0</v>
      </c>
      <c r="AR206" s="121" t="s">
        <v>82</v>
      </c>
      <c r="AT206" s="128" t="s">
        <v>71</v>
      </c>
      <c r="AU206" s="128" t="s">
        <v>80</v>
      </c>
      <c r="AY206" s="121" t="s">
        <v>181</v>
      </c>
      <c r="BK206" s="129">
        <f>SUM(BK207:BK210)</f>
        <v>0</v>
      </c>
    </row>
    <row r="207" spans="2:65" s="1" customFormat="1" ht="33" customHeight="1">
      <c r="B207" s="132"/>
      <c r="C207" s="133" t="s">
        <v>362</v>
      </c>
      <c r="D207" s="133" t="s">
        <v>184</v>
      </c>
      <c r="E207" s="134" t="s">
        <v>407</v>
      </c>
      <c r="F207" s="135" t="s">
        <v>408</v>
      </c>
      <c r="G207" s="136" t="s">
        <v>187</v>
      </c>
      <c r="H207" s="137">
        <v>20</v>
      </c>
      <c r="I207" s="138"/>
      <c r="J207" s="139">
        <f>ROUND(I207*H207,2)</f>
        <v>0</v>
      </c>
      <c r="K207" s="135" t="s">
        <v>188</v>
      </c>
      <c r="L207" s="32"/>
      <c r="M207" s="140" t="s">
        <v>1</v>
      </c>
      <c r="N207" s="141" t="s">
        <v>37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127</v>
      </c>
      <c r="AT207" s="144" t="s">
        <v>184</v>
      </c>
      <c r="AU207" s="144" t="s">
        <v>82</v>
      </c>
      <c r="AY207" s="17" t="s">
        <v>181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7" t="s">
        <v>80</v>
      </c>
      <c r="BK207" s="145">
        <f>ROUND(I207*H207,2)</f>
        <v>0</v>
      </c>
      <c r="BL207" s="17" t="s">
        <v>127</v>
      </c>
      <c r="BM207" s="144" t="s">
        <v>1326</v>
      </c>
    </row>
    <row r="208" spans="2:65" s="1" customFormat="1" ht="24.2" customHeight="1">
      <c r="B208" s="132"/>
      <c r="C208" s="170" t="s">
        <v>368</v>
      </c>
      <c r="D208" s="170" t="s">
        <v>272</v>
      </c>
      <c r="E208" s="171" t="s">
        <v>411</v>
      </c>
      <c r="F208" s="172" t="s">
        <v>412</v>
      </c>
      <c r="G208" s="173" t="s">
        <v>187</v>
      </c>
      <c r="H208" s="174">
        <v>23</v>
      </c>
      <c r="I208" s="175"/>
      <c r="J208" s="176">
        <f>ROUND(I208*H208,2)</f>
        <v>0</v>
      </c>
      <c r="K208" s="172" t="s">
        <v>188</v>
      </c>
      <c r="L208" s="177"/>
      <c r="M208" s="178" t="s">
        <v>1</v>
      </c>
      <c r="N208" s="179" t="s">
        <v>37</v>
      </c>
      <c r="P208" s="142">
        <f>O208*H208</f>
        <v>0</v>
      </c>
      <c r="Q208" s="142">
        <v>1.7000000000000001E-4</v>
      </c>
      <c r="R208" s="142">
        <f>Q208*H208</f>
        <v>3.9100000000000003E-3</v>
      </c>
      <c r="S208" s="142">
        <v>0</v>
      </c>
      <c r="T208" s="143">
        <f>S208*H208</f>
        <v>0</v>
      </c>
      <c r="AR208" s="144" t="s">
        <v>275</v>
      </c>
      <c r="AT208" s="144" t="s">
        <v>272</v>
      </c>
      <c r="AU208" s="144" t="s">
        <v>82</v>
      </c>
      <c r="AY208" s="17" t="s">
        <v>181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80</v>
      </c>
      <c r="BK208" s="145">
        <f>ROUND(I208*H208,2)</f>
        <v>0</v>
      </c>
      <c r="BL208" s="17" t="s">
        <v>127</v>
      </c>
      <c r="BM208" s="144" t="s">
        <v>1327</v>
      </c>
    </row>
    <row r="209" spans="2:65" s="1" customFormat="1" ht="24.2" customHeight="1">
      <c r="B209" s="132"/>
      <c r="C209" s="133" t="s">
        <v>374</v>
      </c>
      <c r="D209" s="133" t="s">
        <v>184</v>
      </c>
      <c r="E209" s="134" t="s">
        <v>415</v>
      </c>
      <c r="F209" s="135" t="s">
        <v>416</v>
      </c>
      <c r="G209" s="136" t="s">
        <v>236</v>
      </c>
      <c r="H209" s="137">
        <v>4.0000000000000001E-3</v>
      </c>
      <c r="I209" s="138"/>
      <c r="J209" s="139">
        <f>ROUND(I209*H209,2)</f>
        <v>0</v>
      </c>
      <c r="K209" s="135" t="s">
        <v>188</v>
      </c>
      <c r="L209" s="32"/>
      <c r="M209" s="140" t="s">
        <v>1</v>
      </c>
      <c r="N209" s="141" t="s">
        <v>37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127</v>
      </c>
      <c r="AT209" s="144" t="s">
        <v>184</v>
      </c>
      <c r="AU209" s="144" t="s">
        <v>82</v>
      </c>
      <c r="AY209" s="17" t="s">
        <v>181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80</v>
      </c>
      <c r="BK209" s="145">
        <f>ROUND(I209*H209,2)</f>
        <v>0</v>
      </c>
      <c r="BL209" s="17" t="s">
        <v>127</v>
      </c>
      <c r="BM209" s="144" t="s">
        <v>1328</v>
      </c>
    </row>
    <row r="210" spans="2:65" s="1" customFormat="1" ht="24.2" customHeight="1">
      <c r="B210" s="132"/>
      <c r="C210" s="133" t="s">
        <v>378</v>
      </c>
      <c r="D210" s="133" t="s">
        <v>184</v>
      </c>
      <c r="E210" s="134" t="s">
        <v>419</v>
      </c>
      <c r="F210" s="135" t="s">
        <v>420</v>
      </c>
      <c r="G210" s="136" t="s">
        <v>236</v>
      </c>
      <c r="H210" s="137">
        <v>4.0000000000000001E-3</v>
      </c>
      <c r="I210" s="138"/>
      <c r="J210" s="139">
        <f>ROUND(I210*H210,2)</f>
        <v>0</v>
      </c>
      <c r="K210" s="135" t="s">
        <v>188</v>
      </c>
      <c r="L210" s="32"/>
      <c r="M210" s="140" t="s">
        <v>1</v>
      </c>
      <c r="N210" s="141" t="s">
        <v>37</v>
      </c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AR210" s="144" t="s">
        <v>127</v>
      </c>
      <c r="AT210" s="144" t="s">
        <v>184</v>
      </c>
      <c r="AU210" s="144" t="s">
        <v>82</v>
      </c>
      <c r="AY210" s="17" t="s">
        <v>181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80</v>
      </c>
      <c r="BK210" s="145">
        <f>ROUND(I210*H210,2)</f>
        <v>0</v>
      </c>
      <c r="BL210" s="17" t="s">
        <v>127</v>
      </c>
      <c r="BM210" s="144" t="s">
        <v>1329</v>
      </c>
    </row>
    <row r="211" spans="2:65" s="11" customFormat="1" ht="22.9" customHeight="1">
      <c r="B211" s="120"/>
      <c r="D211" s="121" t="s">
        <v>71</v>
      </c>
      <c r="E211" s="130" t="s">
        <v>422</v>
      </c>
      <c r="F211" s="130" t="s">
        <v>423</v>
      </c>
      <c r="I211" s="123"/>
      <c r="J211" s="131">
        <f>BK211</f>
        <v>0</v>
      </c>
      <c r="L211" s="120"/>
      <c r="M211" s="125"/>
      <c r="P211" s="126">
        <f>SUM(P212:P214)</f>
        <v>0</v>
      </c>
      <c r="R211" s="126">
        <f>SUM(R212:R214)</f>
        <v>0</v>
      </c>
      <c r="T211" s="127">
        <f>SUM(T212:T214)</f>
        <v>0.1668</v>
      </c>
      <c r="AR211" s="121" t="s">
        <v>82</v>
      </c>
      <c r="AT211" s="128" t="s">
        <v>71</v>
      </c>
      <c r="AU211" s="128" t="s">
        <v>80</v>
      </c>
      <c r="AY211" s="121" t="s">
        <v>181</v>
      </c>
      <c r="BK211" s="129">
        <f>SUM(BK212:BK214)</f>
        <v>0</v>
      </c>
    </row>
    <row r="212" spans="2:65" s="1" customFormat="1" ht="37.9" customHeight="1">
      <c r="B212" s="132"/>
      <c r="C212" s="133" t="s">
        <v>384</v>
      </c>
      <c r="D212" s="133" t="s">
        <v>184</v>
      </c>
      <c r="E212" s="134" t="s">
        <v>703</v>
      </c>
      <c r="F212" s="135" t="s">
        <v>704</v>
      </c>
      <c r="G212" s="136" t="s">
        <v>356</v>
      </c>
      <c r="H212" s="137">
        <v>2</v>
      </c>
      <c r="I212" s="138"/>
      <c r="J212" s="139">
        <f>ROUND(I212*H212,2)</f>
        <v>0</v>
      </c>
      <c r="K212" s="135" t="s">
        <v>1</v>
      </c>
      <c r="L212" s="32"/>
      <c r="M212" s="140" t="s">
        <v>1</v>
      </c>
      <c r="N212" s="141" t="s">
        <v>37</v>
      </c>
      <c r="P212" s="142">
        <f>O212*H212</f>
        <v>0</v>
      </c>
      <c r="Q212" s="142">
        <v>0</v>
      </c>
      <c r="R212" s="142">
        <f>Q212*H212</f>
        <v>0</v>
      </c>
      <c r="S212" s="142">
        <v>4.1700000000000001E-2</v>
      </c>
      <c r="T212" s="143">
        <f>S212*H212</f>
        <v>8.3400000000000002E-2</v>
      </c>
      <c r="AR212" s="144" t="s">
        <v>127</v>
      </c>
      <c r="AT212" s="144" t="s">
        <v>184</v>
      </c>
      <c r="AU212" s="144" t="s">
        <v>82</v>
      </c>
      <c r="AY212" s="17" t="s">
        <v>181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80</v>
      </c>
      <c r="BK212" s="145">
        <f>ROUND(I212*H212,2)</f>
        <v>0</v>
      </c>
      <c r="BL212" s="17" t="s">
        <v>127</v>
      </c>
      <c r="BM212" s="144" t="s">
        <v>1330</v>
      </c>
    </row>
    <row r="213" spans="2:65" s="1" customFormat="1" ht="33" customHeight="1">
      <c r="B213" s="132"/>
      <c r="C213" s="133" t="s">
        <v>388</v>
      </c>
      <c r="D213" s="133" t="s">
        <v>184</v>
      </c>
      <c r="E213" s="134" t="s">
        <v>441</v>
      </c>
      <c r="F213" s="135" t="s">
        <v>442</v>
      </c>
      <c r="G213" s="136" t="s">
        <v>356</v>
      </c>
      <c r="H213" s="137">
        <v>1</v>
      </c>
      <c r="I213" s="138"/>
      <c r="J213" s="139">
        <f>ROUND(I213*H213,2)</f>
        <v>0</v>
      </c>
      <c r="K213" s="135" t="s">
        <v>1</v>
      </c>
      <c r="L213" s="32"/>
      <c r="M213" s="140" t="s">
        <v>1</v>
      </c>
      <c r="N213" s="141" t="s">
        <v>37</v>
      </c>
      <c r="P213" s="142">
        <f>O213*H213</f>
        <v>0</v>
      </c>
      <c r="Q213" s="142">
        <v>0</v>
      </c>
      <c r="R213" s="142">
        <f>Q213*H213</f>
        <v>0</v>
      </c>
      <c r="S213" s="142">
        <v>4.1700000000000001E-2</v>
      </c>
      <c r="T213" s="143">
        <f>S213*H213</f>
        <v>4.1700000000000001E-2</v>
      </c>
      <c r="AR213" s="144" t="s">
        <v>127</v>
      </c>
      <c r="AT213" s="144" t="s">
        <v>184</v>
      </c>
      <c r="AU213" s="144" t="s">
        <v>82</v>
      </c>
      <c r="AY213" s="17" t="s">
        <v>181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127</v>
      </c>
      <c r="BM213" s="144" t="s">
        <v>1331</v>
      </c>
    </row>
    <row r="214" spans="2:65" s="1" customFormat="1" ht="16.5" customHeight="1">
      <c r="B214" s="132"/>
      <c r="C214" s="133" t="s">
        <v>392</v>
      </c>
      <c r="D214" s="133" t="s">
        <v>184</v>
      </c>
      <c r="E214" s="134" t="s">
        <v>1212</v>
      </c>
      <c r="F214" s="135" t="s">
        <v>1213</v>
      </c>
      <c r="G214" s="136" t="s">
        <v>297</v>
      </c>
      <c r="H214" s="137">
        <v>1</v>
      </c>
      <c r="I214" s="138"/>
      <c r="J214" s="139">
        <f>ROUND(I214*H214,2)</f>
        <v>0</v>
      </c>
      <c r="K214" s="135" t="s">
        <v>1</v>
      </c>
      <c r="L214" s="32"/>
      <c r="M214" s="140" t="s">
        <v>1</v>
      </c>
      <c r="N214" s="141" t="s">
        <v>37</v>
      </c>
      <c r="P214" s="142">
        <f>O214*H214</f>
        <v>0</v>
      </c>
      <c r="Q214" s="142">
        <v>0</v>
      </c>
      <c r="R214" s="142">
        <f>Q214*H214</f>
        <v>0</v>
      </c>
      <c r="S214" s="142">
        <v>4.1700000000000001E-2</v>
      </c>
      <c r="T214" s="143">
        <f>S214*H214</f>
        <v>4.1700000000000001E-2</v>
      </c>
      <c r="AR214" s="144" t="s">
        <v>127</v>
      </c>
      <c r="AT214" s="144" t="s">
        <v>184</v>
      </c>
      <c r="AU214" s="144" t="s">
        <v>82</v>
      </c>
      <c r="AY214" s="17" t="s">
        <v>181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80</v>
      </c>
      <c r="BK214" s="145">
        <f>ROUND(I214*H214,2)</f>
        <v>0</v>
      </c>
      <c r="BL214" s="17" t="s">
        <v>127</v>
      </c>
      <c r="BM214" s="144" t="s">
        <v>1332</v>
      </c>
    </row>
    <row r="215" spans="2:65" s="11" customFormat="1" ht="22.9" customHeight="1">
      <c r="B215" s="120"/>
      <c r="D215" s="121" t="s">
        <v>71</v>
      </c>
      <c r="E215" s="130" t="s">
        <v>496</v>
      </c>
      <c r="F215" s="130" t="s">
        <v>497</v>
      </c>
      <c r="I215" s="123"/>
      <c r="J215" s="131">
        <f>BK215</f>
        <v>0</v>
      </c>
      <c r="L215" s="120"/>
      <c r="M215" s="125"/>
      <c r="P215" s="126">
        <f>SUM(P216:P227)</f>
        <v>0</v>
      </c>
      <c r="R215" s="126">
        <f>SUM(R216:R227)</f>
        <v>6.492007000000001E-2</v>
      </c>
      <c r="T215" s="127">
        <f>SUM(T216:T227)</f>
        <v>0</v>
      </c>
      <c r="AR215" s="121" t="s">
        <v>82</v>
      </c>
      <c r="AT215" s="128" t="s">
        <v>71</v>
      </c>
      <c r="AU215" s="128" t="s">
        <v>80</v>
      </c>
      <c r="AY215" s="121" t="s">
        <v>181</v>
      </c>
      <c r="BK215" s="129">
        <f>SUM(BK216:BK227)</f>
        <v>0</v>
      </c>
    </row>
    <row r="216" spans="2:65" s="1" customFormat="1" ht="16.5" customHeight="1">
      <c r="B216" s="132"/>
      <c r="C216" s="133" t="s">
        <v>396</v>
      </c>
      <c r="D216" s="133" t="s">
        <v>184</v>
      </c>
      <c r="E216" s="134" t="s">
        <v>499</v>
      </c>
      <c r="F216" s="135" t="s">
        <v>500</v>
      </c>
      <c r="G216" s="136" t="s">
        <v>187</v>
      </c>
      <c r="H216" s="137">
        <v>17.39</v>
      </c>
      <c r="I216" s="138"/>
      <c r="J216" s="139">
        <f>ROUND(I216*H216,2)</f>
        <v>0</v>
      </c>
      <c r="K216" s="135" t="s">
        <v>648</v>
      </c>
      <c r="L216" s="32"/>
      <c r="M216" s="140" t="s">
        <v>1</v>
      </c>
      <c r="N216" s="141" t="s">
        <v>37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127</v>
      </c>
      <c r="AT216" s="144" t="s">
        <v>184</v>
      </c>
      <c r="AU216" s="144" t="s">
        <v>82</v>
      </c>
      <c r="AY216" s="17" t="s">
        <v>181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80</v>
      </c>
      <c r="BK216" s="145">
        <f>ROUND(I216*H216,2)</f>
        <v>0</v>
      </c>
      <c r="BL216" s="17" t="s">
        <v>127</v>
      </c>
      <c r="BM216" s="144" t="s">
        <v>1333</v>
      </c>
    </row>
    <row r="217" spans="2:65" s="12" customFormat="1">
      <c r="B217" s="146"/>
      <c r="D217" s="147" t="s">
        <v>191</v>
      </c>
      <c r="E217" s="148" t="s">
        <v>1</v>
      </c>
      <c r="F217" s="149" t="s">
        <v>1216</v>
      </c>
      <c r="H217" s="150">
        <v>17.39</v>
      </c>
      <c r="I217" s="151"/>
      <c r="L217" s="146"/>
      <c r="M217" s="152"/>
      <c r="T217" s="153"/>
      <c r="AT217" s="148" t="s">
        <v>191</v>
      </c>
      <c r="AU217" s="148" t="s">
        <v>82</v>
      </c>
      <c r="AV217" s="12" t="s">
        <v>82</v>
      </c>
      <c r="AW217" s="12" t="s">
        <v>29</v>
      </c>
      <c r="AX217" s="12" t="s">
        <v>72</v>
      </c>
      <c r="AY217" s="148" t="s">
        <v>181</v>
      </c>
    </row>
    <row r="218" spans="2:65" s="13" customFormat="1">
      <c r="B218" s="154"/>
      <c r="D218" s="147" t="s">
        <v>191</v>
      </c>
      <c r="E218" s="155" t="s">
        <v>1</v>
      </c>
      <c r="F218" s="156" t="s">
        <v>193</v>
      </c>
      <c r="H218" s="157">
        <v>17.39</v>
      </c>
      <c r="I218" s="158"/>
      <c r="L218" s="154"/>
      <c r="M218" s="159"/>
      <c r="T218" s="160"/>
      <c r="AT218" s="155" t="s">
        <v>191</v>
      </c>
      <c r="AU218" s="155" t="s">
        <v>82</v>
      </c>
      <c r="AV218" s="13" t="s">
        <v>189</v>
      </c>
      <c r="AW218" s="13" t="s">
        <v>29</v>
      </c>
      <c r="AX218" s="13" t="s">
        <v>80</v>
      </c>
      <c r="AY218" s="155" t="s">
        <v>181</v>
      </c>
    </row>
    <row r="219" spans="2:65" s="1" customFormat="1" ht="16.5" customHeight="1">
      <c r="B219" s="132"/>
      <c r="C219" s="133" t="s">
        <v>402</v>
      </c>
      <c r="D219" s="133" t="s">
        <v>184</v>
      </c>
      <c r="E219" s="134" t="s">
        <v>509</v>
      </c>
      <c r="F219" s="135" t="s">
        <v>510</v>
      </c>
      <c r="G219" s="136" t="s">
        <v>187</v>
      </c>
      <c r="H219" s="137">
        <v>17.39</v>
      </c>
      <c r="I219" s="138"/>
      <c r="J219" s="139">
        <f>ROUND(I219*H219,2)</f>
        <v>0</v>
      </c>
      <c r="K219" s="135" t="s">
        <v>648</v>
      </c>
      <c r="L219" s="32"/>
      <c r="M219" s="140" t="s">
        <v>1</v>
      </c>
      <c r="N219" s="141" t="s">
        <v>37</v>
      </c>
      <c r="P219" s="142">
        <f>O219*H219</f>
        <v>0</v>
      </c>
      <c r="Q219" s="142">
        <v>2.9999999999999997E-4</v>
      </c>
      <c r="R219" s="142">
        <f>Q219*H219</f>
        <v>5.2169999999999994E-3</v>
      </c>
      <c r="S219" s="142">
        <v>0</v>
      </c>
      <c r="T219" s="143">
        <f>S219*H219</f>
        <v>0</v>
      </c>
      <c r="AR219" s="144" t="s">
        <v>127</v>
      </c>
      <c r="AT219" s="144" t="s">
        <v>184</v>
      </c>
      <c r="AU219" s="144" t="s">
        <v>82</v>
      </c>
      <c r="AY219" s="17" t="s">
        <v>181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80</v>
      </c>
      <c r="BK219" s="145">
        <f>ROUND(I219*H219,2)</f>
        <v>0</v>
      </c>
      <c r="BL219" s="17" t="s">
        <v>127</v>
      </c>
      <c r="BM219" s="144" t="s">
        <v>1334</v>
      </c>
    </row>
    <row r="220" spans="2:65" s="1" customFormat="1" ht="16.5" customHeight="1">
      <c r="B220" s="132"/>
      <c r="C220" s="170" t="s">
        <v>406</v>
      </c>
      <c r="D220" s="170" t="s">
        <v>272</v>
      </c>
      <c r="E220" s="171" t="s">
        <v>513</v>
      </c>
      <c r="F220" s="172" t="s">
        <v>514</v>
      </c>
      <c r="G220" s="173" t="s">
        <v>187</v>
      </c>
      <c r="H220" s="174">
        <v>19.129000000000001</v>
      </c>
      <c r="I220" s="175"/>
      <c r="J220" s="176">
        <f>ROUND(I220*H220,2)</f>
        <v>0</v>
      </c>
      <c r="K220" s="172" t="s">
        <v>648</v>
      </c>
      <c r="L220" s="177"/>
      <c r="M220" s="178" t="s">
        <v>1</v>
      </c>
      <c r="N220" s="179" t="s">
        <v>37</v>
      </c>
      <c r="P220" s="142">
        <f>O220*H220</f>
        <v>0</v>
      </c>
      <c r="Q220" s="142">
        <v>2.8300000000000001E-3</v>
      </c>
      <c r="R220" s="142">
        <f>Q220*H220</f>
        <v>5.4135070000000007E-2</v>
      </c>
      <c r="S220" s="142">
        <v>0</v>
      </c>
      <c r="T220" s="143">
        <f>S220*H220</f>
        <v>0</v>
      </c>
      <c r="AR220" s="144" t="s">
        <v>275</v>
      </c>
      <c r="AT220" s="144" t="s">
        <v>272</v>
      </c>
      <c r="AU220" s="144" t="s">
        <v>82</v>
      </c>
      <c r="AY220" s="17" t="s">
        <v>181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80</v>
      </c>
      <c r="BK220" s="145">
        <f>ROUND(I220*H220,2)</f>
        <v>0</v>
      </c>
      <c r="BL220" s="17" t="s">
        <v>127</v>
      </c>
      <c r="BM220" s="144" t="s">
        <v>1335</v>
      </c>
    </row>
    <row r="221" spans="2:65" s="12" customFormat="1">
      <c r="B221" s="146"/>
      <c r="D221" s="147" t="s">
        <v>191</v>
      </c>
      <c r="E221" s="148" t="s">
        <v>1</v>
      </c>
      <c r="F221" s="149" t="s">
        <v>1219</v>
      </c>
      <c r="H221" s="150">
        <v>19.129000000000001</v>
      </c>
      <c r="I221" s="151"/>
      <c r="L221" s="146"/>
      <c r="M221" s="152"/>
      <c r="T221" s="153"/>
      <c r="AT221" s="148" t="s">
        <v>191</v>
      </c>
      <c r="AU221" s="148" t="s">
        <v>82</v>
      </c>
      <c r="AV221" s="12" t="s">
        <v>82</v>
      </c>
      <c r="AW221" s="12" t="s">
        <v>29</v>
      </c>
      <c r="AX221" s="12" t="s">
        <v>80</v>
      </c>
      <c r="AY221" s="148" t="s">
        <v>181</v>
      </c>
    </row>
    <row r="222" spans="2:65" s="1" customFormat="1" ht="16.5" customHeight="1">
      <c r="B222" s="132"/>
      <c r="C222" s="133" t="s">
        <v>410</v>
      </c>
      <c r="D222" s="133" t="s">
        <v>184</v>
      </c>
      <c r="E222" s="134" t="s">
        <v>522</v>
      </c>
      <c r="F222" s="135" t="s">
        <v>523</v>
      </c>
      <c r="G222" s="136" t="s">
        <v>240</v>
      </c>
      <c r="H222" s="137">
        <v>16.8</v>
      </c>
      <c r="I222" s="138"/>
      <c r="J222" s="139">
        <f>ROUND(I222*H222,2)</f>
        <v>0</v>
      </c>
      <c r="K222" s="135" t="s">
        <v>648</v>
      </c>
      <c r="L222" s="32"/>
      <c r="M222" s="140" t="s">
        <v>1</v>
      </c>
      <c r="N222" s="141" t="s">
        <v>37</v>
      </c>
      <c r="P222" s="142">
        <f>O222*H222</f>
        <v>0</v>
      </c>
      <c r="Q222" s="142">
        <v>1.0000000000000001E-5</v>
      </c>
      <c r="R222" s="142">
        <f>Q222*H222</f>
        <v>1.6800000000000002E-4</v>
      </c>
      <c r="S222" s="142">
        <v>0</v>
      </c>
      <c r="T222" s="143">
        <f>S222*H222</f>
        <v>0</v>
      </c>
      <c r="AR222" s="144" t="s">
        <v>127</v>
      </c>
      <c r="AT222" s="144" t="s">
        <v>184</v>
      </c>
      <c r="AU222" s="144" t="s">
        <v>82</v>
      </c>
      <c r="AY222" s="17" t="s">
        <v>181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80</v>
      </c>
      <c r="BK222" s="145">
        <f>ROUND(I222*H222,2)</f>
        <v>0</v>
      </c>
      <c r="BL222" s="17" t="s">
        <v>127</v>
      </c>
      <c r="BM222" s="144" t="s">
        <v>1336</v>
      </c>
    </row>
    <row r="223" spans="2:65" s="12" customFormat="1">
      <c r="B223" s="146"/>
      <c r="D223" s="147" t="s">
        <v>191</v>
      </c>
      <c r="E223" s="148" t="s">
        <v>1</v>
      </c>
      <c r="F223" s="149" t="s">
        <v>1221</v>
      </c>
      <c r="H223" s="150">
        <v>16.8</v>
      </c>
      <c r="I223" s="151"/>
      <c r="L223" s="146"/>
      <c r="M223" s="152"/>
      <c r="T223" s="153"/>
      <c r="AT223" s="148" t="s">
        <v>191</v>
      </c>
      <c r="AU223" s="148" t="s">
        <v>82</v>
      </c>
      <c r="AV223" s="12" t="s">
        <v>82</v>
      </c>
      <c r="AW223" s="12" t="s">
        <v>29</v>
      </c>
      <c r="AX223" s="12" t="s">
        <v>80</v>
      </c>
      <c r="AY223" s="148" t="s">
        <v>181</v>
      </c>
    </row>
    <row r="224" spans="2:65" s="1" customFormat="1" ht="16.5" customHeight="1">
      <c r="B224" s="132"/>
      <c r="C224" s="170" t="s">
        <v>414</v>
      </c>
      <c r="D224" s="170" t="s">
        <v>272</v>
      </c>
      <c r="E224" s="171" t="s">
        <v>527</v>
      </c>
      <c r="F224" s="172" t="s">
        <v>528</v>
      </c>
      <c r="G224" s="173" t="s">
        <v>240</v>
      </c>
      <c r="H224" s="174">
        <v>18</v>
      </c>
      <c r="I224" s="175"/>
      <c r="J224" s="176">
        <f>ROUND(I224*H224,2)</f>
        <v>0</v>
      </c>
      <c r="K224" s="172" t="s">
        <v>1</v>
      </c>
      <c r="L224" s="177"/>
      <c r="M224" s="178" t="s">
        <v>1</v>
      </c>
      <c r="N224" s="179" t="s">
        <v>37</v>
      </c>
      <c r="P224" s="142">
        <f>O224*H224</f>
        <v>0</v>
      </c>
      <c r="Q224" s="142">
        <v>2.9999999999999997E-4</v>
      </c>
      <c r="R224" s="142">
        <f>Q224*H224</f>
        <v>5.3999999999999994E-3</v>
      </c>
      <c r="S224" s="142">
        <v>0</v>
      </c>
      <c r="T224" s="143">
        <f>S224*H224</f>
        <v>0</v>
      </c>
      <c r="AR224" s="144" t="s">
        <v>275</v>
      </c>
      <c r="AT224" s="144" t="s">
        <v>272</v>
      </c>
      <c r="AU224" s="144" t="s">
        <v>82</v>
      </c>
      <c r="AY224" s="17" t="s">
        <v>181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80</v>
      </c>
      <c r="BK224" s="145">
        <f>ROUND(I224*H224,2)</f>
        <v>0</v>
      </c>
      <c r="BL224" s="17" t="s">
        <v>127</v>
      </c>
      <c r="BM224" s="144" t="s">
        <v>1337</v>
      </c>
    </row>
    <row r="225" spans="2:65" s="12" customFormat="1">
      <c r="B225" s="146"/>
      <c r="D225" s="147" t="s">
        <v>191</v>
      </c>
      <c r="F225" s="149" t="s">
        <v>1223</v>
      </c>
      <c r="H225" s="150">
        <v>18</v>
      </c>
      <c r="I225" s="151"/>
      <c r="L225" s="146"/>
      <c r="M225" s="152"/>
      <c r="T225" s="153"/>
      <c r="AT225" s="148" t="s">
        <v>191</v>
      </c>
      <c r="AU225" s="148" t="s">
        <v>82</v>
      </c>
      <c r="AV225" s="12" t="s">
        <v>82</v>
      </c>
      <c r="AW225" s="12" t="s">
        <v>3</v>
      </c>
      <c r="AX225" s="12" t="s">
        <v>80</v>
      </c>
      <c r="AY225" s="148" t="s">
        <v>181</v>
      </c>
    </row>
    <row r="226" spans="2:65" s="1" customFormat="1" ht="24.2" customHeight="1">
      <c r="B226" s="132"/>
      <c r="C226" s="133" t="s">
        <v>418</v>
      </c>
      <c r="D226" s="133" t="s">
        <v>184</v>
      </c>
      <c r="E226" s="134" t="s">
        <v>532</v>
      </c>
      <c r="F226" s="135" t="s">
        <v>533</v>
      </c>
      <c r="G226" s="136" t="s">
        <v>236</v>
      </c>
      <c r="H226" s="137">
        <v>6.5000000000000002E-2</v>
      </c>
      <c r="I226" s="138"/>
      <c r="J226" s="139">
        <f>ROUND(I226*H226,2)</f>
        <v>0</v>
      </c>
      <c r="K226" s="135" t="s">
        <v>648</v>
      </c>
      <c r="L226" s="32"/>
      <c r="M226" s="140" t="s">
        <v>1</v>
      </c>
      <c r="N226" s="141" t="s">
        <v>37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127</v>
      </c>
      <c r="AT226" s="144" t="s">
        <v>184</v>
      </c>
      <c r="AU226" s="144" t="s">
        <v>82</v>
      </c>
      <c r="AY226" s="17" t="s">
        <v>181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80</v>
      </c>
      <c r="BK226" s="145">
        <f>ROUND(I226*H226,2)</f>
        <v>0</v>
      </c>
      <c r="BL226" s="17" t="s">
        <v>127</v>
      </c>
      <c r="BM226" s="144" t="s">
        <v>1338</v>
      </c>
    </row>
    <row r="227" spans="2:65" s="1" customFormat="1" ht="24.2" customHeight="1">
      <c r="B227" s="132"/>
      <c r="C227" s="133" t="s">
        <v>424</v>
      </c>
      <c r="D227" s="133" t="s">
        <v>184</v>
      </c>
      <c r="E227" s="134" t="s">
        <v>536</v>
      </c>
      <c r="F227" s="135" t="s">
        <v>537</v>
      </c>
      <c r="G227" s="136" t="s">
        <v>236</v>
      </c>
      <c r="H227" s="137">
        <v>6.5000000000000002E-2</v>
      </c>
      <c r="I227" s="138"/>
      <c r="J227" s="139">
        <f>ROUND(I227*H227,2)</f>
        <v>0</v>
      </c>
      <c r="K227" s="135" t="s">
        <v>648</v>
      </c>
      <c r="L227" s="32"/>
      <c r="M227" s="140" t="s">
        <v>1</v>
      </c>
      <c r="N227" s="141" t="s">
        <v>37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127</v>
      </c>
      <c r="AT227" s="144" t="s">
        <v>184</v>
      </c>
      <c r="AU227" s="144" t="s">
        <v>82</v>
      </c>
      <c r="AY227" s="17" t="s">
        <v>181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80</v>
      </c>
      <c r="BK227" s="145">
        <f>ROUND(I227*H227,2)</f>
        <v>0</v>
      </c>
      <c r="BL227" s="17" t="s">
        <v>127</v>
      </c>
      <c r="BM227" s="144" t="s">
        <v>1339</v>
      </c>
    </row>
    <row r="228" spans="2:65" s="11" customFormat="1" ht="22.9" customHeight="1">
      <c r="B228" s="120"/>
      <c r="D228" s="121" t="s">
        <v>71</v>
      </c>
      <c r="E228" s="130" t="s">
        <v>599</v>
      </c>
      <c r="F228" s="130" t="s">
        <v>600</v>
      </c>
      <c r="I228" s="123"/>
      <c r="J228" s="131">
        <f>BK228</f>
        <v>0</v>
      </c>
      <c r="L228" s="120"/>
      <c r="M228" s="125"/>
      <c r="P228" s="126">
        <f>SUM(P229:P235)</f>
        <v>0</v>
      </c>
      <c r="R228" s="126">
        <f>SUM(R229:R235)</f>
        <v>4.0397300000000004E-2</v>
      </c>
      <c r="T228" s="127">
        <f>SUM(T229:T235)</f>
        <v>0</v>
      </c>
      <c r="AR228" s="121" t="s">
        <v>82</v>
      </c>
      <c r="AT228" s="128" t="s">
        <v>71</v>
      </c>
      <c r="AU228" s="128" t="s">
        <v>80</v>
      </c>
      <c r="AY228" s="121" t="s">
        <v>181</v>
      </c>
      <c r="BK228" s="129">
        <f>SUM(BK229:BK235)</f>
        <v>0</v>
      </c>
    </row>
    <row r="229" spans="2:65" s="1" customFormat="1" ht="24.2" customHeight="1">
      <c r="B229" s="132"/>
      <c r="C229" s="133" t="s">
        <v>428</v>
      </c>
      <c r="D229" s="133" t="s">
        <v>184</v>
      </c>
      <c r="E229" s="134" t="s">
        <v>602</v>
      </c>
      <c r="F229" s="135" t="s">
        <v>603</v>
      </c>
      <c r="G229" s="136" t="s">
        <v>187</v>
      </c>
      <c r="H229" s="137">
        <v>20</v>
      </c>
      <c r="I229" s="138"/>
      <c r="J229" s="139">
        <f>ROUND(I229*H229,2)</f>
        <v>0</v>
      </c>
      <c r="K229" s="135" t="s">
        <v>188</v>
      </c>
      <c r="L229" s="32"/>
      <c r="M229" s="140" t="s">
        <v>1</v>
      </c>
      <c r="N229" s="141" t="s">
        <v>37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127</v>
      </c>
      <c r="AT229" s="144" t="s">
        <v>184</v>
      </c>
      <c r="AU229" s="144" t="s">
        <v>82</v>
      </c>
      <c r="AY229" s="17" t="s">
        <v>181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80</v>
      </c>
      <c r="BK229" s="145">
        <f>ROUND(I229*H229,2)</f>
        <v>0</v>
      </c>
      <c r="BL229" s="17" t="s">
        <v>127</v>
      </c>
      <c r="BM229" s="144" t="s">
        <v>1340</v>
      </c>
    </row>
    <row r="230" spans="2:65" s="1" customFormat="1" ht="24.2" customHeight="1">
      <c r="B230" s="132"/>
      <c r="C230" s="133" t="s">
        <v>432</v>
      </c>
      <c r="D230" s="133" t="s">
        <v>184</v>
      </c>
      <c r="E230" s="134" t="s">
        <v>606</v>
      </c>
      <c r="F230" s="135" t="s">
        <v>607</v>
      </c>
      <c r="G230" s="136" t="s">
        <v>187</v>
      </c>
      <c r="H230" s="137">
        <v>20</v>
      </c>
      <c r="I230" s="138"/>
      <c r="J230" s="139">
        <f>ROUND(I230*H230,2)</f>
        <v>0</v>
      </c>
      <c r="K230" s="135" t="s">
        <v>188</v>
      </c>
      <c r="L230" s="32"/>
      <c r="M230" s="140" t="s">
        <v>1</v>
      </c>
      <c r="N230" s="141" t="s">
        <v>37</v>
      </c>
      <c r="P230" s="142">
        <f>O230*H230</f>
        <v>0</v>
      </c>
      <c r="Q230" s="142">
        <v>2.2000000000000001E-4</v>
      </c>
      <c r="R230" s="142">
        <f>Q230*H230</f>
        <v>4.4000000000000003E-3</v>
      </c>
      <c r="S230" s="142">
        <v>0</v>
      </c>
      <c r="T230" s="143">
        <f>S230*H230</f>
        <v>0</v>
      </c>
      <c r="AR230" s="144" t="s">
        <v>127</v>
      </c>
      <c r="AT230" s="144" t="s">
        <v>184</v>
      </c>
      <c r="AU230" s="144" t="s">
        <v>82</v>
      </c>
      <c r="AY230" s="17" t="s">
        <v>181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80</v>
      </c>
      <c r="BK230" s="145">
        <f>ROUND(I230*H230,2)</f>
        <v>0</v>
      </c>
      <c r="BL230" s="17" t="s">
        <v>127</v>
      </c>
      <c r="BM230" s="144" t="s">
        <v>1341</v>
      </c>
    </row>
    <row r="231" spans="2:65" s="1" customFormat="1" ht="21.75" customHeight="1">
      <c r="B231" s="132"/>
      <c r="C231" s="133" t="s">
        <v>436</v>
      </c>
      <c r="D231" s="133" t="s">
        <v>184</v>
      </c>
      <c r="E231" s="134" t="s">
        <v>1228</v>
      </c>
      <c r="F231" s="135" t="s">
        <v>1229</v>
      </c>
      <c r="G231" s="136" t="s">
        <v>187</v>
      </c>
      <c r="H231" s="137">
        <v>17.39</v>
      </c>
      <c r="I231" s="138"/>
      <c r="J231" s="139">
        <f>ROUND(I231*H231,2)</f>
        <v>0</v>
      </c>
      <c r="K231" s="135" t="s">
        <v>188</v>
      </c>
      <c r="L231" s="32"/>
      <c r="M231" s="140" t="s">
        <v>1</v>
      </c>
      <c r="N231" s="141" t="s">
        <v>37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127</v>
      </c>
      <c r="AT231" s="144" t="s">
        <v>184</v>
      </c>
      <c r="AU231" s="144" t="s">
        <v>82</v>
      </c>
      <c r="AY231" s="17" t="s">
        <v>181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80</v>
      </c>
      <c r="BK231" s="145">
        <f>ROUND(I231*H231,2)</f>
        <v>0</v>
      </c>
      <c r="BL231" s="17" t="s">
        <v>127</v>
      </c>
      <c r="BM231" s="144" t="s">
        <v>1230</v>
      </c>
    </row>
    <row r="232" spans="2:65" s="12" customFormat="1">
      <c r="B232" s="146"/>
      <c r="D232" s="147" t="s">
        <v>191</v>
      </c>
      <c r="E232" s="148" t="s">
        <v>1</v>
      </c>
      <c r="F232" s="149" t="s">
        <v>1183</v>
      </c>
      <c r="H232" s="150">
        <v>17.39</v>
      </c>
      <c r="I232" s="151"/>
      <c r="L232" s="146"/>
      <c r="M232" s="152"/>
      <c r="T232" s="153"/>
      <c r="AT232" s="148" t="s">
        <v>191</v>
      </c>
      <c r="AU232" s="148" t="s">
        <v>82</v>
      </c>
      <c r="AV232" s="12" t="s">
        <v>82</v>
      </c>
      <c r="AW232" s="12" t="s">
        <v>29</v>
      </c>
      <c r="AX232" s="12" t="s">
        <v>80</v>
      </c>
      <c r="AY232" s="148" t="s">
        <v>181</v>
      </c>
    </row>
    <row r="233" spans="2:65" s="1" customFormat="1" ht="33" customHeight="1">
      <c r="B233" s="132"/>
      <c r="C233" s="133" t="s">
        <v>440</v>
      </c>
      <c r="D233" s="133" t="s">
        <v>184</v>
      </c>
      <c r="E233" s="134" t="s">
        <v>1231</v>
      </c>
      <c r="F233" s="135" t="s">
        <v>1232</v>
      </c>
      <c r="G233" s="136" t="s">
        <v>187</v>
      </c>
      <c r="H233" s="137">
        <v>17.39</v>
      </c>
      <c r="I233" s="138"/>
      <c r="J233" s="139">
        <f>ROUND(I233*H233,2)</f>
        <v>0</v>
      </c>
      <c r="K233" s="135" t="s">
        <v>188</v>
      </c>
      <c r="L233" s="32"/>
      <c r="M233" s="140" t="s">
        <v>1</v>
      </c>
      <c r="N233" s="141" t="s">
        <v>37</v>
      </c>
      <c r="P233" s="142">
        <f>O233*H233</f>
        <v>0</v>
      </c>
      <c r="Q233" s="142">
        <v>1.4400000000000001E-3</v>
      </c>
      <c r="R233" s="142">
        <f>Q233*H233</f>
        <v>2.5041600000000001E-2</v>
      </c>
      <c r="S233" s="142">
        <v>0</v>
      </c>
      <c r="T233" s="143">
        <f>S233*H233</f>
        <v>0</v>
      </c>
      <c r="AR233" s="144" t="s">
        <v>127</v>
      </c>
      <c r="AT233" s="144" t="s">
        <v>184</v>
      </c>
      <c r="AU233" s="144" t="s">
        <v>82</v>
      </c>
      <c r="AY233" s="17" t="s">
        <v>181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80</v>
      </c>
      <c r="BK233" s="145">
        <f>ROUND(I233*H233,2)</f>
        <v>0</v>
      </c>
      <c r="BL233" s="17" t="s">
        <v>127</v>
      </c>
      <c r="BM233" s="144" t="s">
        <v>1233</v>
      </c>
    </row>
    <row r="234" spans="2:65" s="1" customFormat="1" ht="21.75" customHeight="1">
      <c r="B234" s="132"/>
      <c r="C234" s="133" t="s">
        <v>444</v>
      </c>
      <c r="D234" s="133" t="s">
        <v>184</v>
      </c>
      <c r="E234" s="134" t="s">
        <v>1234</v>
      </c>
      <c r="F234" s="135" t="s">
        <v>1235</v>
      </c>
      <c r="G234" s="136" t="s">
        <v>187</v>
      </c>
      <c r="H234" s="137">
        <v>17.39</v>
      </c>
      <c r="I234" s="138"/>
      <c r="J234" s="139">
        <f>ROUND(I234*H234,2)</f>
        <v>0</v>
      </c>
      <c r="K234" s="135" t="s">
        <v>188</v>
      </c>
      <c r="L234" s="32"/>
      <c r="M234" s="140" t="s">
        <v>1</v>
      </c>
      <c r="N234" s="141" t="s">
        <v>37</v>
      </c>
      <c r="P234" s="142">
        <f>O234*H234</f>
        <v>0</v>
      </c>
      <c r="Q234" s="142">
        <v>2.5000000000000001E-4</v>
      </c>
      <c r="R234" s="142">
        <f>Q234*H234</f>
        <v>4.3474999999999998E-3</v>
      </c>
      <c r="S234" s="142">
        <v>0</v>
      </c>
      <c r="T234" s="143">
        <f>S234*H234</f>
        <v>0</v>
      </c>
      <c r="AR234" s="144" t="s">
        <v>127</v>
      </c>
      <c r="AT234" s="144" t="s">
        <v>184</v>
      </c>
      <c r="AU234" s="144" t="s">
        <v>82</v>
      </c>
      <c r="AY234" s="17" t="s">
        <v>181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80</v>
      </c>
      <c r="BK234" s="145">
        <f>ROUND(I234*H234,2)</f>
        <v>0</v>
      </c>
      <c r="BL234" s="17" t="s">
        <v>127</v>
      </c>
      <c r="BM234" s="144" t="s">
        <v>1236</v>
      </c>
    </row>
    <row r="235" spans="2:65" s="1" customFormat="1" ht="21.75" customHeight="1">
      <c r="B235" s="132"/>
      <c r="C235" s="133" t="s">
        <v>448</v>
      </c>
      <c r="D235" s="133" t="s">
        <v>184</v>
      </c>
      <c r="E235" s="134" t="s">
        <v>1237</v>
      </c>
      <c r="F235" s="135" t="s">
        <v>1238</v>
      </c>
      <c r="G235" s="136" t="s">
        <v>187</v>
      </c>
      <c r="H235" s="137">
        <v>17.39</v>
      </c>
      <c r="I235" s="138"/>
      <c r="J235" s="139">
        <f>ROUND(I235*H235,2)</f>
        <v>0</v>
      </c>
      <c r="K235" s="135" t="s">
        <v>188</v>
      </c>
      <c r="L235" s="32"/>
      <c r="M235" s="140" t="s">
        <v>1</v>
      </c>
      <c r="N235" s="141" t="s">
        <v>37</v>
      </c>
      <c r="P235" s="142">
        <f>O235*H235</f>
        <v>0</v>
      </c>
      <c r="Q235" s="142">
        <v>3.8000000000000002E-4</v>
      </c>
      <c r="R235" s="142">
        <f>Q235*H235</f>
        <v>6.6082000000000007E-3</v>
      </c>
      <c r="S235" s="142">
        <v>0</v>
      </c>
      <c r="T235" s="143">
        <f>S235*H235</f>
        <v>0</v>
      </c>
      <c r="AR235" s="144" t="s">
        <v>127</v>
      </c>
      <c r="AT235" s="144" t="s">
        <v>184</v>
      </c>
      <c r="AU235" s="144" t="s">
        <v>82</v>
      </c>
      <c r="AY235" s="17" t="s">
        <v>181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80</v>
      </c>
      <c r="BK235" s="145">
        <f>ROUND(I235*H235,2)</f>
        <v>0</v>
      </c>
      <c r="BL235" s="17" t="s">
        <v>127</v>
      </c>
      <c r="BM235" s="144" t="s">
        <v>1239</v>
      </c>
    </row>
    <row r="236" spans="2:65" s="11" customFormat="1" ht="22.9" customHeight="1">
      <c r="B236" s="120"/>
      <c r="D236" s="121" t="s">
        <v>71</v>
      </c>
      <c r="E236" s="130" t="s">
        <v>609</v>
      </c>
      <c r="F236" s="130" t="s">
        <v>610</v>
      </c>
      <c r="I236" s="123"/>
      <c r="J236" s="131">
        <f>BK236</f>
        <v>0</v>
      </c>
      <c r="L236" s="120"/>
      <c r="M236" s="125"/>
      <c r="P236" s="126">
        <f>SUM(P237:P247)</f>
        <v>0</v>
      </c>
      <c r="R236" s="126">
        <f>SUM(R237:R247)</f>
        <v>2.9411499999999997E-2</v>
      </c>
      <c r="T236" s="127">
        <f>SUM(T237:T247)</f>
        <v>4.7364E-3</v>
      </c>
      <c r="AR236" s="121" t="s">
        <v>82</v>
      </c>
      <c r="AT236" s="128" t="s">
        <v>71</v>
      </c>
      <c r="AU236" s="128" t="s">
        <v>80</v>
      </c>
      <c r="AY236" s="121" t="s">
        <v>181</v>
      </c>
      <c r="BK236" s="129">
        <f>SUM(BK237:BK247)</f>
        <v>0</v>
      </c>
    </row>
    <row r="237" spans="2:65" s="1" customFormat="1" ht="24.2" customHeight="1">
      <c r="B237" s="132"/>
      <c r="C237" s="133" t="s">
        <v>454</v>
      </c>
      <c r="D237" s="133" t="s">
        <v>184</v>
      </c>
      <c r="E237" s="134" t="s">
        <v>612</v>
      </c>
      <c r="F237" s="135" t="s">
        <v>613</v>
      </c>
      <c r="G237" s="136" t="s">
        <v>187</v>
      </c>
      <c r="H237" s="137">
        <v>39.47</v>
      </c>
      <c r="I237" s="138"/>
      <c r="J237" s="139">
        <f>ROUND(I237*H237,2)</f>
        <v>0</v>
      </c>
      <c r="K237" s="135" t="s">
        <v>188</v>
      </c>
      <c r="L237" s="32"/>
      <c r="M237" s="140" t="s">
        <v>1</v>
      </c>
      <c r="N237" s="141" t="s">
        <v>37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127</v>
      </c>
      <c r="AT237" s="144" t="s">
        <v>184</v>
      </c>
      <c r="AU237" s="144" t="s">
        <v>82</v>
      </c>
      <c r="AY237" s="17" t="s">
        <v>181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80</v>
      </c>
      <c r="BK237" s="145">
        <f>ROUND(I237*H237,2)</f>
        <v>0</v>
      </c>
      <c r="BL237" s="17" t="s">
        <v>127</v>
      </c>
      <c r="BM237" s="144" t="s">
        <v>721</v>
      </c>
    </row>
    <row r="238" spans="2:65" s="1" customFormat="1" ht="24.2" customHeight="1">
      <c r="B238" s="132"/>
      <c r="C238" s="133" t="s">
        <v>459</v>
      </c>
      <c r="D238" s="133" t="s">
        <v>184</v>
      </c>
      <c r="E238" s="134" t="s">
        <v>619</v>
      </c>
      <c r="F238" s="135" t="s">
        <v>620</v>
      </c>
      <c r="G238" s="136" t="s">
        <v>187</v>
      </c>
      <c r="H238" s="137">
        <v>39.47</v>
      </c>
      <c r="I238" s="138"/>
      <c r="J238" s="139">
        <f>ROUND(I238*H238,2)</f>
        <v>0</v>
      </c>
      <c r="K238" s="135" t="s">
        <v>188</v>
      </c>
      <c r="L238" s="32"/>
      <c r="M238" s="140" t="s">
        <v>1</v>
      </c>
      <c r="N238" s="141" t="s">
        <v>37</v>
      </c>
      <c r="P238" s="142">
        <f>O238*H238</f>
        <v>0</v>
      </c>
      <c r="Q238" s="142">
        <v>1.0000000000000001E-5</v>
      </c>
      <c r="R238" s="142">
        <f>Q238*H238</f>
        <v>3.947E-4</v>
      </c>
      <c r="S238" s="142">
        <v>1.2E-4</v>
      </c>
      <c r="T238" s="143">
        <f>S238*H238</f>
        <v>4.7364E-3</v>
      </c>
      <c r="AR238" s="144" t="s">
        <v>127</v>
      </c>
      <c r="AT238" s="144" t="s">
        <v>184</v>
      </c>
      <c r="AU238" s="144" t="s">
        <v>82</v>
      </c>
      <c r="AY238" s="17" t="s">
        <v>181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80</v>
      </c>
      <c r="BK238" s="145">
        <f>ROUND(I238*H238,2)</f>
        <v>0</v>
      </c>
      <c r="BL238" s="17" t="s">
        <v>127</v>
      </c>
      <c r="BM238" s="144" t="s">
        <v>722</v>
      </c>
    </row>
    <row r="239" spans="2:65" s="1" customFormat="1" ht="24.2" customHeight="1">
      <c r="B239" s="132"/>
      <c r="C239" s="133" t="s">
        <v>463</v>
      </c>
      <c r="D239" s="133" t="s">
        <v>184</v>
      </c>
      <c r="E239" s="134" t="s">
        <v>623</v>
      </c>
      <c r="F239" s="135" t="s">
        <v>624</v>
      </c>
      <c r="G239" s="136" t="s">
        <v>187</v>
      </c>
      <c r="H239" s="137">
        <v>63.08</v>
      </c>
      <c r="I239" s="138"/>
      <c r="J239" s="139">
        <f>ROUND(I239*H239,2)</f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>O239*H239</f>
        <v>0</v>
      </c>
      <c r="Q239" s="142">
        <v>2.0000000000000001E-4</v>
      </c>
      <c r="R239" s="142">
        <f>Q239*H239</f>
        <v>1.2616E-2</v>
      </c>
      <c r="S239" s="142">
        <v>0</v>
      </c>
      <c r="T239" s="143">
        <f>S239*H239</f>
        <v>0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80</v>
      </c>
      <c r="BK239" s="145">
        <f>ROUND(I239*H239,2)</f>
        <v>0</v>
      </c>
      <c r="BL239" s="17" t="s">
        <v>127</v>
      </c>
      <c r="BM239" s="144" t="s">
        <v>723</v>
      </c>
    </row>
    <row r="240" spans="2:65" s="14" customFormat="1">
      <c r="B240" s="164"/>
      <c r="D240" s="147" t="s">
        <v>191</v>
      </c>
      <c r="E240" s="165" t="s">
        <v>1</v>
      </c>
      <c r="F240" s="166" t="s">
        <v>724</v>
      </c>
      <c r="H240" s="165" t="s">
        <v>1</v>
      </c>
      <c r="I240" s="167"/>
      <c r="L240" s="164"/>
      <c r="M240" s="168"/>
      <c r="T240" s="169"/>
      <c r="AT240" s="165" t="s">
        <v>191</v>
      </c>
      <c r="AU240" s="165" t="s">
        <v>82</v>
      </c>
      <c r="AV240" s="14" t="s">
        <v>80</v>
      </c>
      <c r="AW240" s="14" t="s">
        <v>29</v>
      </c>
      <c r="AX240" s="14" t="s">
        <v>72</v>
      </c>
      <c r="AY240" s="165" t="s">
        <v>181</v>
      </c>
    </row>
    <row r="241" spans="2:65" s="12" customFormat="1">
      <c r="B241" s="146"/>
      <c r="D241" s="147" t="s">
        <v>191</v>
      </c>
      <c r="E241" s="148" t="s">
        <v>1</v>
      </c>
      <c r="F241" s="149" t="s">
        <v>1240</v>
      </c>
      <c r="H241" s="150">
        <v>39.47</v>
      </c>
      <c r="I241" s="151"/>
      <c r="L241" s="146"/>
      <c r="M241" s="152"/>
      <c r="T241" s="153"/>
      <c r="AT241" s="148" t="s">
        <v>191</v>
      </c>
      <c r="AU241" s="148" t="s">
        <v>82</v>
      </c>
      <c r="AV241" s="12" t="s">
        <v>82</v>
      </c>
      <c r="AW241" s="12" t="s">
        <v>29</v>
      </c>
      <c r="AX241" s="12" t="s">
        <v>72</v>
      </c>
      <c r="AY241" s="148" t="s">
        <v>181</v>
      </c>
    </row>
    <row r="242" spans="2:65" s="14" customFormat="1">
      <c r="B242" s="164"/>
      <c r="D242" s="147" t="s">
        <v>191</v>
      </c>
      <c r="E242" s="165" t="s">
        <v>1</v>
      </c>
      <c r="F242" s="166" t="s">
        <v>771</v>
      </c>
      <c r="H242" s="165" t="s">
        <v>1</v>
      </c>
      <c r="I242" s="167"/>
      <c r="L242" s="164"/>
      <c r="M242" s="168"/>
      <c r="T242" s="169"/>
      <c r="AT242" s="165" t="s">
        <v>191</v>
      </c>
      <c r="AU242" s="165" t="s">
        <v>82</v>
      </c>
      <c r="AV242" s="14" t="s">
        <v>80</v>
      </c>
      <c r="AW242" s="14" t="s">
        <v>29</v>
      </c>
      <c r="AX242" s="14" t="s">
        <v>72</v>
      </c>
      <c r="AY242" s="165" t="s">
        <v>181</v>
      </c>
    </row>
    <row r="243" spans="2:65" s="12" customFormat="1">
      <c r="B243" s="146"/>
      <c r="D243" s="147" t="s">
        <v>191</v>
      </c>
      <c r="E243" s="148" t="s">
        <v>1</v>
      </c>
      <c r="F243" s="149" t="s">
        <v>1241</v>
      </c>
      <c r="H243" s="150">
        <v>19.61</v>
      </c>
      <c r="I243" s="151"/>
      <c r="L243" s="146"/>
      <c r="M243" s="152"/>
      <c r="T243" s="153"/>
      <c r="AT243" s="148" t="s">
        <v>191</v>
      </c>
      <c r="AU243" s="148" t="s">
        <v>82</v>
      </c>
      <c r="AV243" s="12" t="s">
        <v>82</v>
      </c>
      <c r="AW243" s="12" t="s">
        <v>29</v>
      </c>
      <c r="AX243" s="12" t="s">
        <v>72</v>
      </c>
      <c r="AY243" s="148" t="s">
        <v>181</v>
      </c>
    </row>
    <row r="244" spans="2:65" s="14" customFormat="1">
      <c r="B244" s="164"/>
      <c r="D244" s="147" t="s">
        <v>191</v>
      </c>
      <c r="E244" s="165" t="s">
        <v>1</v>
      </c>
      <c r="F244" s="166" t="s">
        <v>726</v>
      </c>
      <c r="H244" s="165" t="s">
        <v>1</v>
      </c>
      <c r="I244" s="167"/>
      <c r="L244" s="164"/>
      <c r="M244" s="168"/>
      <c r="T244" s="169"/>
      <c r="AT244" s="165" t="s">
        <v>191</v>
      </c>
      <c r="AU244" s="165" t="s">
        <v>82</v>
      </c>
      <c r="AV244" s="14" t="s">
        <v>80</v>
      </c>
      <c r="AW244" s="14" t="s">
        <v>29</v>
      </c>
      <c r="AX244" s="14" t="s">
        <v>72</v>
      </c>
      <c r="AY244" s="165" t="s">
        <v>181</v>
      </c>
    </row>
    <row r="245" spans="2:65" s="12" customFormat="1">
      <c r="B245" s="146"/>
      <c r="D245" s="147" t="s">
        <v>191</v>
      </c>
      <c r="E245" s="148" t="s">
        <v>1</v>
      </c>
      <c r="F245" s="149" t="s">
        <v>1242</v>
      </c>
      <c r="H245" s="150">
        <v>4</v>
      </c>
      <c r="I245" s="151"/>
      <c r="L245" s="146"/>
      <c r="M245" s="152"/>
      <c r="T245" s="153"/>
      <c r="AT245" s="148" t="s">
        <v>191</v>
      </c>
      <c r="AU245" s="148" t="s">
        <v>82</v>
      </c>
      <c r="AV245" s="12" t="s">
        <v>82</v>
      </c>
      <c r="AW245" s="12" t="s">
        <v>29</v>
      </c>
      <c r="AX245" s="12" t="s">
        <v>72</v>
      </c>
      <c r="AY245" s="148" t="s">
        <v>181</v>
      </c>
    </row>
    <row r="246" spans="2:65" s="13" customFormat="1">
      <c r="B246" s="154"/>
      <c r="D246" s="147" t="s">
        <v>191</v>
      </c>
      <c r="E246" s="155" t="s">
        <v>1</v>
      </c>
      <c r="F246" s="156" t="s">
        <v>193</v>
      </c>
      <c r="H246" s="157">
        <v>63.08</v>
      </c>
      <c r="I246" s="158"/>
      <c r="L246" s="154"/>
      <c r="M246" s="159"/>
      <c r="T246" s="160"/>
      <c r="AT246" s="155" t="s">
        <v>191</v>
      </c>
      <c r="AU246" s="155" t="s">
        <v>82</v>
      </c>
      <c r="AV246" s="13" t="s">
        <v>189</v>
      </c>
      <c r="AW246" s="13" t="s">
        <v>29</v>
      </c>
      <c r="AX246" s="13" t="s">
        <v>80</v>
      </c>
      <c r="AY246" s="155" t="s">
        <v>181</v>
      </c>
    </row>
    <row r="247" spans="2:65" s="1" customFormat="1" ht="33" customHeight="1">
      <c r="B247" s="132"/>
      <c r="C247" s="133" t="s">
        <v>467</v>
      </c>
      <c r="D247" s="133" t="s">
        <v>184</v>
      </c>
      <c r="E247" s="134" t="s">
        <v>627</v>
      </c>
      <c r="F247" s="135" t="s">
        <v>628</v>
      </c>
      <c r="G247" s="136" t="s">
        <v>187</v>
      </c>
      <c r="H247" s="137">
        <v>63.08</v>
      </c>
      <c r="I247" s="138"/>
      <c r="J247" s="139">
        <f>ROUND(I247*H247,2)</f>
        <v>0</v>
      </c>
      <c r="K247" s="135" t="s">
        <v>188</v>
      </c>
      <c r="L247" s="32"/>
      <c r="M247" s="180" t="s">
        <v>1</v>
      </c>
      <c r="N247" s="181" t="s">
        <v>37</v>
      </c>
      <c r="O247" s="182"/>
      <c r="P247" s="183">
        <f>O247*H247</f>
        <v>0</v>
      </c>
      <c r="Q247" s="183">
        <v>2.5999999999999998E-4</v>
      </c>
      <c r="R247" s="183">
        <f>Q247*H247</f>
        <v>1.6400799999999997E-2</v>
      </c>
      <c r="S247" s="183">
        <v>0</v>
      </c>
      <c r="T247" s="184">
        <f>S247*H247</f>
        <v>0</v>
      </c>
      <c r="AR247" s="144" t="s">
        <v>127</v>
      </c>
      <c r="AT247" s="144" t="s">
        <v>184</v>
      </c>
      <c r="AU247" s="144" t="s">
        <v>82</v>
      </c>
      <c r="AY247" s="17" t="s">
        <v>181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80</v>
      </c>
      <c r="BK247" s="145">
        <f>ROUND(I247*H247,2)</f>
        <v>0</v>
      </c>
      <c r="BL247" s="17" t="s">
        <v>127</v>
      </c>
      <c r="BM247" s="144" t="s">
        <v>728</v>
      </c>
    </row>
    <row r="248" spans="2:65" s="1" customFormat="1" ht="6.95" customHeight="1">
      <c r="B248" s="44"/>
      <c r="C248" s="45"/>
      <c r="D248" s="45"/>
      <c r="E248" s="45"/>
      <c r="F248" s="45"/>
      <c r="G248" s="45"/>
      <c r="H248" s="45"/>
      <c r="I248" s="45"/>
      <c r="J248" s="45"/>
      <c r="K248" s="45"/>
      <c r="L248" s="32"/>
    </row>
  </sheetData>
  <autoFilter ref="C131:K247" xr:uid="{00000000-0009-0000-0000-00000F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3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126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1342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ROUND((SUM(BE137:BE316)),  2)</f>
        <v>0</v>
      </c>
      <c r="I33" s="92">
        <v>0.21</v>
      </c>
      <c r="J33" s="91">
        <f>ROUND(((SUM(BE137:BE316))*I33),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ROUND((SUM(BF137:BF316)),  2)</f>
        <v>0</v>
      </c>
      <c r="I34" s="92">
        <v>0.15</v>
      </c>
      <c r="J34" s="91">
        <f>ROUND(((SUM(BF137:BF316))*I34),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ROUND((SUM(BG137:BG316)),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ROUND((SUM(BH137:BH316)),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ROUND((SUM(BI137:BI316)),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15 - m.č. 415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J137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J138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J139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J161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J176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J185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J187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J188</f>
        <v>0</v>
      </c>
      <c r="L103" s="108"/>
    </row>
    <row r="104" spans="2:12" s="9" customFormat="1" ht="19.899999999999999" customHeight="1">
      <c r="B104" s="108"/>
      <c r="D104" s="109" t="s">
        <v>151</v>
      </c>
      <c r="E104" s="110"/>
      <c r="F104" s="110"/>
      <c r="G104" s="110"/>
      <c r="H104" s="110"/>
      <c r="I104" s="110"/>
      <c r="J104" s="111">
        <f>J197</f>
        <v>0</v>
      </c>
      <c r="L104" s="108"/>
    </row>
    <row r="105" spans="2:12" s="9" customFormat="1" ht="19.899999999999999" customHeight="1">
      <c r="B105" s="108"/>
      <c r="D105" s="109" t="s">
        <v>152</v>
      </c>
      <c r="E105" s="110"/>
      <c r="F105" s="110"/>
      <c r="G105" s="110"/>
      <c r="H105" s="110"/>
      <c r="I105" s="110"/>
      <c r="J105" s="111">
        <f>J200</f>
        <v>0</v>
      </c>
      <c r="L105" s="108"/>
    </row>
    <row r="106" spans="2:12" s="9" customFormat="1" ht="19.899999999999999" customHeight="1">
      <c r="B106" s="108"/>
      <c r="D106" s="109" t="s">
        <v>153</v>
      </c>
      <c r="E106" s="110"/>
      <c r="F106" s="110"/>
      <c r="G106" s="110"/>
      <c r="H106" s="110"/>
      <c r="I106" s="110"/>
      <c r="J106" s="111">
        <f>J204</f>
        <v>0</v>
      </c>
      <c r="L106" s="108"/>
    </row>
    <row r="107" spans="2:12" s="9" customFormat="1" ht="19.899999999999999" customHeight="1">
      <c r="B107" s="108"/>
      <c r="D107" s="109" t="s">
        <v>154</v>
      </c>
      <c r="E107" s="110"/>
      <c r="F107" s="110"/>
      <c r="G107" s="110"/>
      <c r="H107" s="110"/>
      <c r="I107" s="110"/>
      <c r="J107" s="111">
        <f>J208</f>
        <v>0</v>
      </c>
      <c r="L107" s="108"/>
    </row>
    <row r="108" spans="2:12" s="9" customFormat="1" ht="19.899999999999999" customHeight="1">
      <c r="B108" s="108"/>
      <c r="D108" s="109" t="s">
        <v>155</v>
      </c>
      <c r="E108" s="110"/>
      <c r="F108" s="110"/>
      <c r="G108" s="110"/>
      <c r="H108" s="110"/>
      <c r="I108" s="110"/>
      <c r="J108" s="111">
        <f>J211</f>
        <v>0</v>
      </c>
      <c r="L108" s="108"/>
    </row>
    <row r="109" spans="2:12" s="9" customFormat="1" ht="19.899999999999999" customHeight="1">
      <c r="B109" s="108"/>
      <c r="D109" s="109" t="s">
        <v>156</v>
      </c>
      <c r="E109" s="110"/>
      <c r="F109" s="110"/>
      <c r="G109" s="110"/>
      <c r="H109" s="110"/>
      <c r="I109" s="110"/>
      <c r="J109" s="111">
        <f>J213</f>
        <v>0</v>
      </c>
      <c r="L109" s="108"/>
    </row>
    <row r="110" spans="2:12" s="9" customFormat="1" ht="19.899999999999999" customHeight="1">
      <c r="B110" s="108"/>
      <c r="D110" s="109" t="s">
        <v>157</v>
      </c>
      <c r="E110" s="110"/>
      <c r="F110" s="110"/>
      <c r="G110" s="110"/>
      <c r="H110" s="110"/>
      <c r="I110" s="110"/>
      <c r="J110" s="111">
        <f>J217</f>
        <v>0</v>
      </c>
      <c r="L110" s="108"/>
    </row>
    <row r="111" spans="2:12" s="9" customFormat="1" ht="19.899999999999999" customHeight="1">
      <c r="B111" s="108"/>
      <c r="D111" s="109" t="s">
        <v>158</v>
      </c>
      <c r="E111" s="110"/>
      <c r="F111" s="110"/>
      <c r="G111" s="110"/>
      <c r="H111" s="110"/>
      <c r="I111" s="110"/>
      <c r="J111" s="111">
        <f>J235</f>
        <v>0</v>
      </c>
      <c r="L111" s="108"/>
    </row>
    <row r="112" spans="2:12" s="9" customFormat="1" ht="19.899999999999999" customHeight="1">
      <c r="B112" s="108"/>
      <c r="D112" s="109" t="s">
        <v>159</v>
      </c>
      <c r="E112" s="110"/>
      <c r="F112" s="110"/>
      <c r="G112" s="110"/>
      <c r="H112" s="110"/>
      <c r="I112" s="110"/>
      <c r="J112" s="111">
        <f>J241</f>
        <v>0</v>
      </c>
      <c r="L112" s="108"/>
    </row>
    <row r="113" spans="2:12" s="9" customFormat="1" ht="19.899999999999999" customHeight="1">
      <c r="B113" s="108"/>
      <c r="D113" s="109" t="s">
        <v>160</v>
      </c>
      <c r="E113" s="110"/>
      <c r="F113" s="110"/>
      <c r="G113" s="110"/>
      <c r="H113" s="110"/>
      <c r="I113" s="110"/>
      <c r="J113" s="111">
        <f>J246</f>
        <v>0</v>
      </c>
      <c r="L113" s="108"/>
    </row>
    <row r="114" spans="2:12" s="9" customFormat="1" ht="19.899999999999999" customHeight="1">
      <c r="B114" s="108"/>
      <c r="D114" s="109" t="s">
        <v>161</v>
      </c>
      <c r="E114" s="110"/>
      <c r="F114" s="110"/>
      <c r="G114" s="110"/>
      <c r="H114" s="110"/>
      <c r="I114" s="110"/>
      <c r="J114" s="111">
        <f>J255</f>
        <v>0</v>
      </c>
      <c r="L114" s="108"/>
    </row>
    <row r="115" spans="2:12" s="9" customFormat="1" ht="19.899999999999999" customHeight="1">
      <c r="B115" s="108"/>
      <c r="D115" s="109" t="s">
        <v>163</v>
      </c>
      <c r="E115" s="110"/>
      <c r="F115" s="110"/>
      <c r="G115" s="110"/>
      <c r="H115" s="110"/>
      <c r="I115" s="110"/>
      <c r="J115" s="111">
        <f>J271</f>
        <v>0</v>
      </c>
      <c r="L115" s="108"/>
    </row>
    <row r="116" spans="2:12" s="9" customFormat="1" ht="19.899999999999999" customHeight="1">
      <c r="B116" s="108"/>
      <c r="D116" s="109" t="s">
        <v>164</v>
      </c>
      <c r="E116" s="110"/>
      <c r="F116" s="110"/>
      <c r="G116" s="110"/>
      <c r="H116" s="110"/>
      <c r="I116" s="110"/>
      <c r="J116" s="111">
        <f>J298</f>
        <v>0</v>
      </c>
      <c r="L116" s="108"/>
    </row>
    <row r="117" spans="2:12" s="9" customFormat="1" ht="19.899999999999999" customHeight="1">
      <c r="B117" s="108"/>
      <c r="D117" s="109" t="s">
        <v>165</v>
      </c>
      <c r="E117" s="110"/>
      <c r="F117" s="110"/>
      <c r="G117" s="110"/>
      <c r="H117" s="110"/>
      <c r="I117" s="110"/>
      <c r="J117" s="111">
        <f>J301</f>
        <v>0</v>
      </c>
      <c r="L117" s="108"/>
    </row>
    <row r="118" spans="2:12" s="1" customFormat="1" ht="21.75" customHeight="1">
      <c r="B118" s="32"/>
      <c r="L118" s="32"/>
    </row>
    <row r="119" spans="2:12" s="1" customFormat="1" ht="6.95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2"/>
    </row>
    <row r="123" spans="2:12" s="1" customFormat="1" ht="6.95" customHeight="1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32"/>
    </row>
    <row r="124" spans="2:12" s="1" customFormat="1" ht="24.95" customHeight="1">
      <c r="B124" s="32"/>
      <c r="C124" s="21" t="s">
        <v>166</v>
      </c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16</v>
      </c>
      <c r="L126" s="32"/>
    </row>
    <row r="127" spans="2:12" s="1" customFormat="1" ht="16.5" customHeight="1">
      <c r="B127" s="32"/>
      <c r="E127" s="235" t="str">
        <f>E7</f>
        <v>Rekonstrukce ubytovacího zázemí pavilon A</v>
      </c>
      <c r="F127" s="236"/>
      <c r="G127" s="236"/>
      <c r="H127" s="236"/>
      <c r="L127" s="32"/>
    </row>
    <row r="128" spans="2:12" s="1" customFormat="1" ht="12" customHeight="1">
      <c r="B128" s="32"/>
      <c r="C128" s="27" t="s">
        <v>137</v>
      </c>
      <c r="L128" s="32"/>
    </row>
    <row r="129" spans="2:65" s="1" customFormat="1" ht="16.5" customHeight="1">
      <c r="B129" s="32"/>
      <c r="E129" s="198" t="str">
        <f>E9</f>
        <v>15 - m.č. 415</v>
      </c>
      <c r="F129" s="234"/>
      <c r="G129" s="234"/>
      <c r="H129" s="234"/>
      <c r="L129" s="32"/>
    </row>
    <row r="130" spans="2:65" s="1" customFormat="1" ht="6.95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F12</f>
        <v xml:space="preserve"> </v>
      </c>
      <c r="I131" s="27" t="s">
        <v>22</v>
      </c>
      <c r="J131" s="52">
        <f>IF(J12="","",J12)</f>
        <v>0</v>
      </c>
      <c r="L131" s="32"/>
    </row>
    <row r="132" spans="2:65" s="1" customFormat="1" ht="6.95" customHeight="1">
      <c r="B132" s="32"/>
      <c r="L132" s="32"/>
    </row>
    <row r="133" spans="2:65" s="1" customFormat="1" ht="15.2" customHeight="1">
      <c r="B133" s="32"/>
      <c r="C133" s="27" t="s">
        <v>23</v>
      </c>
      <c r="F133" s="25" t="str">
        <f>E15</f>
        <v xml:space="preserve"> </v>
      </c>
      <c r="I133" s="27" t="s">
        <v>28</v>
      </c>
      <c r="J133" s="30" t="str">
        <f>E21</f>
        <v xml:space="preserve"> </v>
      </c>
      <c r="L133" s="32"/>
    </row>
    <row r="134" spans="2:65" s="1" customFormat="1" ht="15.2" customHeight="1">
      <c r="B134" s="32"/>
      <c r="C134" s="27" t="s">
        <v>26</v>
      </c>
      <c r="F134" s="25" t="str">
        <f>IF(E18="","",E18)</f>
        <v>Vyplň údaj</v>
      </c>
      <c r="I134" s="27" t="s">
        <v>30</v>
      </c>
      <c r="J134" s="30" t="str">
        <f>E24</f>
        <v xml:space="preserve"> 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12"/>
      <c r="C136" s="113" t="s">
        <v>167</v>
      </c>
      <c r="D136" s="114" t="s">
        <v>57</v>
      </c>
      <c r="E136" s="114" t="s">
        <v>53</v>
      </c>
      <c r="F136" s="114" t="s">
        <v>54</v>
      </c>
      <c r="G136" s="114" t="s">
        <v>168</v>
      </c>
      <c r="H136" s="114" t="s">
        <v>169</v>
      </c>
      <c r="I136" s="114" t="s">
        <v>170</v>
      </c>
      <c r="J136" s="114" t="s">
        <v>141</v>
      </c>
      <c r="K136" s="115" t="s">
        <v>171</v>
      </c>
      <c r="L136" s="112"/>
      <c r="M136" s="59" t="s">
        <v>1</v>
      </c>
      <c r="N136" s="60" t="s">
        <v>36</v>
      </c>
      <c r="O136" s="60" t="s">
        <v>172</v>
      </c>
      <c r="P136" s="60" t="s">
        <v>173</v>
      </c>
      <c r="Q136" s="60" t="s">
        <v>174</v>
      </c>
      <c r="R136" s="60" t="s">
        <v>175</v>
      </c>
      <c r="S136" s="60" t="s">
        <v>176</v>
      </c>
      <c r="T136" s="61" t="s">
        <v>177</v>
      </c>
    </row>
    <row r="137" spans="2:65" s="1" customFormat="1" ht="22.9" customHeight="1">
      <c r="B137" s="32"/>
      <c r="C137" s="64" t="s">
        <v>178</v>
      </c>
      <c r="J137" s="116">
        <f>BK137</f>
        <v>0</v>
      </c>
      <c r="L137" s="32"/>
      <c r="M137" s="62"/>
      <c r="N137" s="53"/>
      <c r="O137" s="53"/>
      <c r="P137" s="117">
        <f>P138+P187</f>
        <v>0</v>
      </c>
      <c r="Q137" s="53"/>
      <c r="R137" s="117">
        <f>R138+R187</f>
        <v>3.0179362999999997</v>
      </c>
      <c r="S137" s="53"/>
      <c r="T137" s="118">
        <f>T138+T187</f>
        <v>8.0131259999999997</v>
      </c>
      <c r="AT137" s="17" t="s">
        <v>71</v>
      </c>
      <c r="AU137" s="17" t="s">
        <v>143</v>
      </c>
      <c r="BK137" s="119">
        <f>BK138+BK187</f>
        <v>0</v>
      </c>
    </row>
    <row r="138" spans="2:65" s="11" customFormat="1" ht="25.9" customHeight="1">
      <c r="B138" s="120"/>
      <c r="D138" s="121" t="s">
        <v>71</v>
      </c>
      <c r="E138" s="122" t="s">
        <v>179</v>
      </c>
      <c r="F138" s="122" t="s">
        <v>180</v>
      </c>
      <c r="I138" s="123"/>
      <c r="J138" s="124">
        <f>BK138</f>
        <v>0</v>
      </c>
      <c r="L138" s="120"/>
      <c r="M138" s="125"/>
      <c r="P138" s="126">
        <f>P139+P161+P176+P185</f>
        <v>0</v>
      </c>
      <c r="R138" s="126">
        <f>R139+R161+R176+R185</f>
        <v>0.2350448</v>
      </c>
      <c r="T138" s="127">
        <f>T139+T161+T176+T185</f>
        <v>3.5194999999999999</v>
      </c>
      <c r="AR138" s="121" t="s">
        <v>80</v>
      </c>
      <c r="AT138" s="128" t="s">
        <v>71</v>
      </c>
      <c r="AU138" s="128" t="s">
        <v>72</v>
      </c>
      <c r="AY138" s="121" t="s">
        <v>181</v>
      </c>
      <c r="BK138" s="129">
        <f>BK139+BK161+BK176+BK185</f>
        <v>0</v>
      </c>
    </row>
    <row r="139" spans="2:65" s="11" customFormat="1" ht="22.9" customHeight="1">
      <c r="B139" s="120"/>
      <c r="D139" s="121" t="s">
        <v>71</v>
      </c>
      <c r="E139" s="130" t="s">
        <v>182</v>
      </c>
      <c r="F139" s="130" t="s">
        <v>183</v>
      </c>
      <c r="I139" s="123"/>
      <c r="J139" s="131">
        <f>BK139</f>
        <v>0</v>
      </c>
      <c r="L139" s="120"/>
      <c r="M139" s="125"/>
      <c r="P139" s="126">
        <f>SUM(P140:P160)</f>
        <v>0</v>
      </c>
      <c r="R139" s="126">
        <f>SUM(R140:R160)</f>
        <v>0.23345360000000001</v>
      </c>
      <c r="T139" s="127">
        <f>SUM(T140:T160)</f>
        <v>0</v>
      </c>
      <c r="AR139" s="121" t="s">
        <v>80</v>
      </c>
      <c r="AT139" s="128" t="s">
        <v>71</v>
      </c>
      <c r="AU139" s="128" t="s">
        <v>80</v>
      </c>
      <c r="AY139" s="121" t="s">
        <v>181</v>
      </c>
      <c r="BK139" s="129">
        <f>SUM(BK140:BK160)</f>
        <v>0</v>
      </c>
    </row>
    <row r="140" spans="2:65" s="1" customFormat="1" ht="33" customHeight="1">
      <c r="B140" s="132"/>
      <c r="C140" s="133" t="s">
        <v>80</v>
      </c>
      <c r="D140" s="133" t="s">
        <v>184</v>
      </c>
      <c r="E140" s="134" t="s">
        <v>631</v>
      </c>
      <c r="F140" s="135" t="s">
        <v>632</v>
      </c>
      <c r="G140" s="136" t="s">
        <v>187</v>
      </c>
      <c r="H140" s="137">
        <v>13</v>
      </c>
      <c r="I140" s="138"/>
      <c r="J140" s="139">
        <f>ROUND(I140*H140,2)</f>
        <v>0</v>
      </c>
      <c r="K140" s="135" t="s">
        <v>188</v>
      </c>
      <c r="L140" s="32"/>
      <c r="M140" s="140" t="s">
        <v>1</v>
      </c>
      <c r="N140" s="141" t="s">
        <v>37</v>
      </c>
      <c r="P140" s="142">
        <f>O140*H140</f>
        <v>0</v>
      </c>
      <c r="Q140" s="142">
        <v>3.0000000000000001E-3</v>
      </c>
      <c r="R140" s="142">
        <f>Q140*H140</f>
        <v>3.9E-2</v>
      </c>
      <c r="S140" s="142">
        <v>0</v>
      </c>
      <c r="T140" s="143">
        <f>S140*H140</f>
        <v>0</v>
      </c>
      <c r="AR140" s="144" t="s">
        <v>189</v>
      </c>
      <c r="AT140" s="144" t="s">
        <v>184</v>
      </c>
      <c r="AU140" s="144" t="s">
        <v>82</v>
      </c>
      <c r="AY140" s="17" t="s">
        <v>181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80</v>
      </c>
      <c r="BK140" s="145">
        <f>ROUND(I140*H140,2)</f>
        <v>0</v>
      </c>
      <c r="BL140" s="17" t="s">
        <v>189</v>
      </c>
      <c r="BM140" s="144" t="s">
        <v>1343</v>
      </c>
    </row>
    <row r="141" spans="2:65" s="1" customFormat="1" ht="24.2" customHeight="1">
      <c r="B141" s="132"/>
      <c r="C141" s="133" t="s">
        <v>82</v>
      </c>
      <c r="D141" s="133" t="s">
        <v>184</v>
      </c>
      <c r="E141" s="134" t="s">
        <v>185</v>
      </c>
      <c r="F141" s="135" t="s">
        <v>186</v>
      </c>
      <c r="G141" s="136" t="s">
        <v>187</v>
      </c>
      <c r="H141" s="137">
        <v>32.74</v>
      </c>
      <c r="I141" s="138"/>
      <c r="J141" s="139">
        <f>ROUND(I141*H141,2)</f>
        <v>0</v>
      </c>
      <c r="K141" s="135" t="s">
        <v>188</v>
      </c>
      <c r="L141" s="32"/>
      <c r="M141" s="140" t="s">
        <v>1</v>
      </c>
      <c r="N141" s="141" t="s">
        <v>37</v>
      </c>
      <c r="P141" s="142">
        <f>O141*H141</f>
        <v>0</v>
      </c>
      <c r="Q141" s="142">
        <v>2.5999999999999998E-4</v>
      </c>
      <c r="R141" s="142">
        <f>Q141*H141</f>
        <v>8.5123999999999998E-3</v>
      </c>
      <c r="S141" s="142">
        <v>0</v>
      </c>
      <c r="T141" s="143">
        <f>S141*H141</f>
        <v>0</v>
      </c>
      <c r="AR141" s="144" t="s">
        <v>189</v>
      </c>
      <c r="AT141" s="144" t="s">
        <v>184</v>
      </c>
      <c r="AU141" s="144" t="s">
        <v>82</v>
      </c>
      <c r="AY141" s="17" t="s">
        <v>181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80</v>
      </c>
      <c r="BK141" s="145">
        <f>ROUND(I141*H141,2)</f>
        <v>0</v>
      </c>
      <c r="BL141" s="17" t="s">
        <v>189</v>
      </c>
      <c r="BM141" s="144" t="s">
        <v>634</v>
      </c>
    </row>
    <row r="142" spans="2:65" s="12" customFormat="1">
      <c r="B142" s="146"/>
      <c r="D142" s="147" t="s">
        <v>191</v>
      </c>
      <c r="E142" s="148" t="s">
        <v>1</v>
      </c>
      <c r="F142" s="149" t="s">
        <v>1049</v>
      </c>
      <c r="H142" s="150">
        <v>8.4</v>
      </c>
      <c r="I142" s="151"/>
      <c r="L142" s="146"/>
      <c r="M142" s="152"/>
      <c r="T142" s="153"/>
      <c r="AT142" s="148" t="s">
        <v>191</v>
      </c>
      <c r="AU142" s="148" t="s">
        <v>82</v>
      </c>
      <c r="AV142" s="12" t="s">
        <v>82</v>
      </c>
      <c r="AW142" s="12" t="s">
        <v>29</v>
      </c>
      <c r="AX142" s="12" t="s">
        <v>72</v>
      </c>
      <c r="AY142" s="148" t="s">
        <v>181</v>
      </c>
    </row>
    <row r="143" spans="2:65" s="12" customFormat="1">
      <c r="B143" s="146"/>
      <c r="D143" s="147" t="s">
        <v>191</v>
      </c>
      <c r="E143" s="148" t="s">
        <v>1</v>
      </c>
      <c r="F143" s="149" t="s">
        <v>1344</v>
      </c>
      <c r="H143" s="150">
        <v>23.78</v>
      </c>
      <c r="I143" s="151"/>
      <c r="L143" s="146"/>
      <c r="M143" s="152"/>
      <c r="T143" s="153"/>
      <c r="AT143" s="148" t="s">
        <v>191</v>
      </c>
      <c r="AU143" s="148" t="s">
        <v>82</v>
      </c>
      <c r="AV143" s="12" t="s">
        <v>82</v>
      </c>
      <c r="AW143" s="12" t="s">
        <v>29</v>
      </c>
      <c r="AX143" s="12" t="s">
        <v>72</v>
      </c>
      <c r="AY143" s="148" t="s">
        <v>181</v>
      </c>
    </row>
    <row r="144" spans="2:65" s="12" customFormat="1">
      <c r="B144" s="146"/>
      <c r="D144" s="147" t="s">
        <v>191</v>
      </c>
      <c r="E144" s="148" t="s">
        <v>1</v>
      </c>
      <c r="F144" s="149" t="s">
        <v>637</v>
      </c>
      <c r="H144" s="150">
        <v>-1.6</v>
      </c>
      <c r="I144" s="151"/>
      <c r="L144" s="146"/>
      <c r="M144" s="152"/>
      <c r="T144" s="153"/>
      <c r="AT144" s="148" t="s">
        <v>191</v>
      </c>
      <c r="AU144" s="148" t="s">
        <v>82</v>
      </c>
      <c r="AV144" s="12" t="s">
        <v>82</v>
      </c>
      <c r="AW144" s="12" t="s">
        <v>29</v>
      </c>
      <c r="AX144" s="12" t="s">
        <v>72</v>
      </c>
      <c r="AY144" s="148" t="s">
        <v>181</v>
      </c>
    </row>
    <row r="145" spans="2:65" s="12" customFormat="1">
      <c r="B145" s="146"/>
      <c r="D145" s="147" t="s">
        <v>191</v>
      </c>
      <c r="E145" s="148" t="s">
        <v>1</v>
      </c>
      <c r="F145" s="149" t="s">
        <v>1345</v>
      </c>
      <c r="H145" s="150">
        <v>2.16</v>
      </c>
      <c r="I145" s="151"/>
      <c r="L145" s="146"/>
      <c r="M145" s="152"/>
      <c r="T145" s="153"/>
      <c r="AT145" s="148" t="s">
        <v>191</v>
      </c>
      <c r="AU145" s="148" t="s">
        <v>82</v>
      </c>
      <c r="AV145" s="12" t="s">
        <v>82</v>
      </c>
      <c r="AW145" s="12" t="s">
        <v>29</v>
      </c>
      <c r="AX145" s="12" t="s">
        <v>72</v>
      </c>
      <c r="AY145" s="148" t="s">
        <v>181</v>
      </c>
    </row>
    <row r="146" spans="2:65" s="13" customFormat="1">
      <c r="B146" s="154"/>
      <c r="D146" s="147" t="s">
        <v>191</v>
      </c>
      <c r="E146" s="155" t="s">
        <v>1</v>
      </c>
      <c r="F146" s="156" t="s">
        <v>193</v>
      </c>
      <c r="H146" s="157">
        <v>32.74</v>
      </c>
      <c r="I146" s="158"/>
      <c r="L146" s="154"/>
      <c r="M146" s="159"/>
      <c r="T146" s="160"/>
      <c r="AT146" s="155" t="s">
        <v>191</v>
      </c>
      <c r="AU146" s="155" t="s">
        <v>82</v>
      </c>
      <c r="AV146" s="13" t="s">
        <v>189</v>
      </c>
      <c r="AW146" s="13" t="s">
        <v>29</v>
      </c>
      <c r="AX146" s="13" t="s">
        <v>80</v>
      </c>
      <c r="AY146" s="155" t="s">
        <v>181</v>
      </c>
    </row>
    <row r="147" spans="2:65" s="1" customFormat="1" ht="24.2" customHeight="1">
      <c r="B147" s="132"/>
      <c r="C147" s="133" t="s">
        <v>197</v>
      </c>
      <c r="D147" s="133" t="s">
        <v>184</v>
      </c>
      <c r="E147" s="134" t="s">
        <v>194</v>
      </c>
      <c r="F147" s="135" t="s">
        <v>195</v>
      </c>
      <c r="G147" s="136" t="s">
        <v>187</v>
      </c>
      <c r="H147" s="137">
        <v>32.74</v>
      </c>
      <c r="I147" s="138"/>
      <c r="J147" s="139">
        <f>ROUND(I147*H147,2)</f>
        <v>0</v>
      </c>
      <c r="K147" s="135" t="s">
        <v>188</v>
      </c>
      <c r="L147" s="32"/>
      <c r="M147" s="140" t="s">
        <v>1</v>
      </c>
      <c r="N147" s="141" t="s">
        <v>37</v>
      </c>
      <c r="P147" s="142">
        <f>O147*H147</f>
        <v>0</v>
      </c>
      <c r="Q147" s="142">
        <v>4.3800000000000002E-3</v>
      </c>
      <c r="R147" s="142">
        <f>Q147*H147</f>
        <v>0.14340120000000001</v>
      </c>
      <c r="S147" s="142">
        <v>0</v>
      </c>
      <c r="T147" s="143">
        <f>S147*H147</f>
        <v>0</v>
      </c>
      <c r="AR147" s="144" t="s">
        <v>189</v>
      </c>
      <c r="AT147" s="144" t="s">
        <v>184</v>
      </c>
      <c r="AU147" s="144" t="s">
        <v>82</v>
      </c>
      <c r="AY147" s="17" t="s">
        <v>181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80</v>
      </c>
      <c r="BK147" s="145">
        <f>ROUND(I147*H147,2)</f>
        <v>0</v>
      </c>
      <c r="BL147" s="17" t="s">
        <v>189</v>
      </c>
      <c r="BM147" s="144" t="s">
        <v>639</v>
      </c>
    </row>
    <row r="148" spans="2:65" s="1" customFormat="1" ht="24.2" customHeight="1">
      <c r="B148" s="132"/>
      <c r="C148" s="133" t="s">
        <v>189</v>
      </c>
      <c r="D148" s="133" t="s">
        <v>184</v>
      </c>
      <c r="E148" s="134" t="s">
        <v>198</v>
      </c>
      <c r="F148" s="135" t="s">
        <v>199</v>
      </c>
      <c r="G148" s="136" t="s">
        <v>187</v>
      </c>
      <c r="H148" s="137">
        <v>14.18</v>
      </c>
      <c r="I148" s="138"/>
      <c r="J148" s="139">
        <f>ROUND(I148*H148,2)</f>
        <v>0</v>
      </c>
      <c r="K148" s="135" t="s">
        <v>188</v>
      </c>
      <c r="L148" s="32"/>
      <c r="M148" s="140" t="s">
        <v>1</v>
      </c>
      <c r="N148" s="141" t="s">
        <v>37</v>
      </c>
      <c r="P148" s="142">
        <f>O148*H148</f>
        <v>0</v>
      </c>
      <c r="Q148" s="142">
        <v>3.0000000000000001E-3</v>
      </c>
      <c r="R148" s="142">
        <f>Q148*H148</f>
        <v>4.2540000000000001E-2</v>
      </c>
      <c r="S148" s="142">
        <v>0</v>
      </c>
      <c r="T148" s="143">
        <f>S148*H148</f>
        <v>0</v>
      </c>
      <c r="AR148" s="144" t="s">
        <v>189</v>
      </c>
      <c r="AT148" s="144" t="s">
        <v>184</v>
      </c>
      <c r="AU148" s="144" t="s">
        <v>82</v>
      </c>
      <c r="AY148" s="17" t="s">
        <v>181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80</v>
      </c>
      <c r="BK148" s="145">
        <f>ROUND(I148*H148,2)</f>
        <v>0</v>
      </c>
      <c r="BL148" s="17" t="s">
        <v>189</v>
      </c>
      <c r="BM148" s="144" t="s">
        <v>640</v>
      </c>
    </row>
    <row r="149" spans="2:65" s="12" customFormat="1">
      <c r="B149" s="146"/>
      <c r="D149" s="147" t="s">
        <v>191</v>
      </c>
      <c r="E149" s="148" t="s">
        <v>1</v>
      </c>
      <c r="F149" s="149" t="s">
        <v>1346</v>
      </c>
      <c r="H149" s="150">
        <v>32.74</v>
      </c>
      <c r="I149" s="151"/>
      <c r="L149" s="146"/>
      <c r="M149" s="152"/>
      <c r="T149" s="153"/>
      <c r="AT149" s="148" t="s">
        <v>191</v>
      </c>
      <c r="AU149" s="148" t="s">
        <v>82</v>
      </c>
      <c r="AV149" s="12" t="s">
        <v>82</v>
      </c>
      <c r="AW149" s="12" t="s">
        <v>29</v>
      </c>
      <c r="AX149" s="12" t="s">
        <v>72</v>
      </c>
      <c r="AY149" s="148" t="s">
        <v>181</v>
      </c>
    </row>
    <row r="150" spans="2:65" s="14" customFormat="1">
      <c r="B150" s="164"/>
      <c r="D150" s="147" t="s">
        <v>191</v>
      </c>
      <c r="E150" s="165" t="s">
        <v>1</v>
      </c>
      <c r="F150" s="166" t="s">
        <v>735</v>
      </c>
      <c r="H150" s="165" t="s">
        <v>1</v>
      </c>
      <c r="I150" s="167"/>
      <c r="L150" s="164"/>
      <c r="M150" s="168"/>
      <c r="T150" s="169"/>
      <c r="AT150" s="165" t="s">
        <v>191</v>
      </c>
      <c r="AU150" s="165" t="s">
        <v>82</v>
      </c>
      <c r="AV150" s="14" t="s">
        <v>80</v>
      </c>
      <c r="AW150" s="14" t="s">
        <v>29</v>
      </c>
      <c r="AX150" s="14" t="s">
        <v>72</v>
      </c>
      <c r="AY150" s="165" t="s">
        <v>181</v>
      </c>
    </row>
    <row r="151" spans="2:65" s="12" customFormat="1">
      <c r="B151" s="146"/>
      <c r="D151" s="147" t="s">
        <v>191</v>
      </c>
      <c r="E151" s="148" t="s">
        <v>1</v>
      </c>
      <c r="F151" s="149" t="s">
        <v>1347</v>
      </c>
      <c r="H151" s="150">
        <v>-2.16</v>
      </c>
      <c r="I151" s="151"/>
      <c r="L151" s="146"/>
      <c r="M151" s="152"/>
      <c r="T151" s="153"/>
      <c r="AT151" s="148" t="s">
        <v>191</v>
      </c>
      <c r="AU151" s="148" t="s">
        <v>82</v>
      </c>
      <c r="AV151" s="12" t="s">
        <v>82</v>
      </c>
      <c r="AW151" s="12" t="s">
        <v>29</v>
      </c>
      <c r="AX151" s="12" t="s">
        <v>72</v>
      </c>
      <c r="AY151" s="148" t="s">
        <v>181</v>
      </c>
    </row>
    <row r="152" spans="2:65" s="12" customFormat="1">
      <c r="B152" s="146"/>
      <c r="D152" s="147" t="s">
        <v>191</v>
      </c>
      <c r="E152" s="148" t="s">
        <v>1</v>
      </c>
      <c r="F152" s="149" t="s">
        <v>1348</v>
      </c>
      <c r="H152" s="150">
        <v>-12.8</v>
      </c>
      <c r="I152" s="151"/>
      <c r="L152" s="146"/>
      <c r="M152" s="152"/>
      <c r="T152" s="153"/>
      <c r="AT152" s="148" t="s">
        <v>191</v>
      </c>
      <c r="AU152" s="148" t="s">
        <v>82</v>
      </c>
      <c r="AV152" s="12" t="s">
        <v>82</v>
      </c>
      <c r="AW152" s="12" t="s">
        <v>29</v>
      </c>
      <c r="AX152" s="12" t="s">
        <v>72</v>
      </c>
      <c r="AY152" s="148" t="s">
        <v>181</v>
      </c>
    </row>
    <row r="153" spans="2:65" s="12" customFormat="1">
      <c r="B153" s="146"/>
      <c r="D153" s="147" t="s">
        <v>191</v>
      </c>
      <c r="E153" s="148" t="s">
        <v>1</v>
      </c>
      <c r="F153" s="149" t="s">
        <v>1349</v>
      </c>
      <c r="H153" s="150">
        <v>-3.6</v>
      </c>
      <c r="I153" s="151"/>
      <c r="L153" s="146"/>
      <c r="M153" s="152"/>
      <c r="T153" s="153"/>
      <c r="AT153" s="148" t="s">
        <v>191</v>
      </c>
      <c r="AU153" s="148" t="s">
        <v>82</v>
      </c>
      <c r="AV153" s="12" t="s">
        <v>82</v>
      </c>
      <c r="AW153" s="12" t="s">
        <v>29</v>
      </c>
      <c r="AX153" s="12" t="s">
        <v>72</v>
      </c>
      <c r="AY153" s="148" t="s">
        <v>181</v>
      </c>
    </row>
    <row r="154" spans="2:65" s="13" customFormat="1">
      <c r="B154" s="154"/>
      <c r="D154" s="147" t="s">
        <v>191</v>
      </c>
      <c r="E154" s="155" t="s">
        <v>1</v>
      </c>
      <c r="F154" s="156" t="s">
        <v>193</v>
      </c>
      <c r="H154" s="157">
        <v>14.18</v>
      </c>
      <c r="I154" s="158"/>
      <c r="L154" s="154"/>
      <c r="M154" s="159"/>
      <c r="T154" s="160"/>
      <c r="AT154" s="155" t="s">
        <v>191</v>
      </c>
      <c r="AU154" s="155" t="s">
        <v>82</v>
      </c>
      <c r="AV154" s="13" t="s">
        <v>189</v>
      </c>
      <c r="AW154" s="13" t="s">
        <v>29</v>
      </c>
      <c r="AX154" s="13" t="s">
        <v>80</v>
      </c>
      <c r="AY154" s="155" t="s">
        <v>181</v>
      </c>
    </row>
    <row r="155" spans="2:65" s="1" customFormat="1" ht="16.5" customHeight="1">
      <c r="B155" s="132"/>
      <c r="C155" s="133" t="s">
        <v>206</v>
      </c>
      <c r="D155" s="133" t="s">
        <v>184</v>
      </c>
      <c r="E155" s="134" t="s">
        <v>201</v>
      </c>
      <c r="F155" s="135" t="s">
        <v>202</v>
      </c>
      <c r="G155" s="136" t="s">
        <v>187</v>
      </c>
      <c r="H155" s="137">
        <v>50</v>
      </c>
      <c r="I155" s="138"/>
      <c r="J155" s="139">
        <f>ROUND(I155*H155,2)</f>
        <v>0</v>
      </c>
      <c r="K155" s="135" t="s">
        <v>188</v>
      </c>
      <c r="L155" s="32"/>
      <c r="M155" s="140" t="s">
        <v>1</v>
      </c>
      <c r="N155" s="141" t="s">
        <v>37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189</v>
      </c>
      <c r="AT155" s="144" t="s">
        <v>184</v>
      </c>
      <c r="AU155" s="144" t="s">
        <v>82</v>
      </c>
      <c r="AY155" s="17" t="s">
        <v>181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80</v>
      </c>
      <c r="BK155" s="145">
        <f>ROUND(I155*H155,2)</f>
        <v>0</v>
      </c>
      <c r="BL155" s="17" t="s">
        <v>189</v>
      </c>
      <c r="BM155" s="144" t="s">
        <v>642</v>
      </c>
    </row>
    <row r="156" spans="2:65" s="1" customFormat="1" ht="19.5">
      <c r="B156" s="32"/>
      <c r="D156" s="147" t="s">
        <v>204</v>
      </c>
      <c r="F156" s="161" t="s">
        <v>205</v>
      </c>
      <c r="I156" s="162"/>
      <c r="L156" s="32"/>
      <c r="M156" s="163"/>
      <c r="T156" s="56"/>
      <c r="AT156" s="17" t="s">
        <v>204</v>
      </c>
      <c r="AU156" s="17" t="s">
        <v>82</v>
      </c>
    </row>
    <row r="157" spans="2:65" s="1" customFormat="1" ht="24.2" customHeight="1">
      <c r="B157" s="132"/>
      <c r="C157" s="133" t="s">
        <v>182</v>
      </c>
      <c r="D157" s="133" t="s">
        <v>184</v>
      </c>
      <c r="E157" s="134" t="s">
        <v>207</v>
      </c>
      <c r="F157" s="135" t="s">
        <v>208</v>
      </c>
      <c r="G157" s="136" t="s">
        <v>187</v>
      </c>
      <c r="H157" s="137">
        <v>50</v>
      </c>
      <c r="I157" s="138"/>
      <c r="J157" s="139">
        <f>ROUND(I157*H157,2)</f>
        <v>0</v>
      </c>
      <c r="K157" s="135" t="s">
        <v>188</v>
      </c>
      <c r="L157" s="32"/>
      <c r="M157" s="140" t="s">
        <v>1</v>
      </c>
      <c r="N157" s="141" t="s">
        <v>37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189</v>
      </c>
      <c r="AT157" s="144" t="s">
        <v>184</v>
      </c>
      <c r="AU157" s="144" t="s">
        <v>82</v>
      </c>
      <c r="AY157" s="17" t="s">
        <v>181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80</v>
      </c>
      <c r="BK157" s="145">
        <f>ROUND(I157*H157,2)</f>
        <v>0</v>
      </c>
      <c r="BL157" s="17" t="s">
        <v>189</v>
      </c>
      <c r="BM157" s="144" t="s">
        <v>643</v>
      </c>
    </row>
    <row r="158" spans="2:65" s="1" customFormat="1" ht="19.5">
      <c r="B158" s="32"/>
      <c r="D158" s="147" t="s">
        <v>204</v>
      </c>
      <c r="F158" s="161" t="s">
        <v>205</v>
      </c>
      <c r="I158" s="162"/>
      <c r="L158" s="32"/>
      <c r="M158" s="163"/>
      <c r="T158" s="56"/>
      <c r="AT158" s="17" t="s">
        <v>204</v>
      </c>
      <c r="AU158" s="17" t="s">
        <v>82</v>
      </c>
    </row>
    <row r="159" spans="2:65" s="1" customFormat="1" ht="24.2" customHeight="1">
      <c r="B159" s="132"/>
      <c r="C159" s="133" t="s">
        <v>215</v>
      </c>
      <c r="D159" s="133" t="s">
        <v>184</v>
      </c>
      <c r="E159" s="134" t="s">
        <v>210</v>
      </c>
      <c r="F159" s="135" t="s">
        <v>211</v>
      </c>
      <c r="G159" s="136" t="s">
        <v>187</v>
      </c>
      <c r="H159" s="137">
        <v>5</v>
      </c>
      <c r="I159" s="138"/>
      <c r="J159" s="139">
        <f>ROUND(I159*H159,2)</f>
        <v>0</v>
      </c>
      <c r="K159" s="135" t="s">
        <v>188</v>
      </c>
      <c r="L159" s="32"/>
      <c r="M159" s="140" t="s">
        <v>1</v>
      </c>
      <c r="N159" s="141" t="s">
        <v>37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189</v>
      </c>
      <c r="AT159" s="144" t="s">
        <v>184</v>
      </c>
      <c r="AU159" s="144" t="s">
        <v>82</v>
      </c>
      <c r="AY159" s="17" t="s">
        <v>181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80</v>
      </c>
      <c r="BK159" s="145">
        <f>ROUND(I159*H159,2)</f>
        <v>0</v>
      </c>
      <c r="BL159" s="17" t="s">
        <v>189</v>
      </c>
      <c r="BM159" s="144" t="s">
        <v>644</v>
      </c>
    </row>
    <row r="160" spans="2:65" s="1" customFormat="1" ht="19.5">
      <c r="B160" s="32"/>
      <c r="D160" s="147" t="s">
        <v>204</v>
      </c>
      <c r="F160" s="161" t="s">
        <v>205</v>
      </c>
      <c r="I160" s="162"/>
      <c r="L160" s="32"/>
      <c r="M160" s="163"/>
      <c r="T160" s="56"/>
      <c r="AT160" s="17" t="s">
        <v>204</v>
      </c>
      <c r="AU160" s="17" t="s">
        <v>82</v>
      </c>
    </row>
    <row r="161" spans="2:65" s="11" customFormat="1" ht="22.9" customHeight="1">
      <c r="B161" s="120"/>
      <c r="D161" s="121" t="s">
        <v>71</v>
      </c>
      <c r="E161" s="130" t="s">
        <v>213</v>
      </c>
      <c r="F161" s="130" t="s">
        <v>214</v>
      </c>
      <c r="I161" s="123"/>
      <c r="J161" s="131">
        <f>BK161</f>
        <v>0</v>
      </c>
      <c r="L161" s="120"/>
      <c r="M161" s="125"/>
      <c r="P161" s="126">
        <f>SUM(P162:P175)</f>
        <v>0</v>
      </c>
      <c r="R161" s="126">
        <f>SUM(R162:R175)</f>
        <v>1.5911999999999999E-3</v>
      </c>
      <c r="T161" s="127">
        <f>SUM(T162:T175)</f>
        <v>3.5194999999999999</v>
      </c>
      <c r="AR161" s="121" t="s">
        <v>80</v>
      </c>
      <c r="AT161" s="128" t="s">
        <v>71</v>
      </c>
      <c r="AU161" s="128" t="s">
        <v>80</v>
      </c>
      <c r="AY161" s="121" t="s">
        <v>181</v>
      </c>
      <c r="BK161" s="129">
        <f>SUM(BK162:BK175)</f>
        <v>0</v>
      </c>
    </row>
    <row r="162" spans="2:65" s="1" customFormat="1" ht="33" customHeight="1">
      <c r="B162" s="132"/>
      <c r="C162" s="133" t="s">
        <v>219</v>
      </c>
      <c r="D162" s="133" t="s">
        <v>184</v>
      </c>
      <c r="E162" s="134" t="s">
        <v>216</v>
      </c>
      <c r="F162" s="135" t="s">
        <v>217</v>
      </c>
      <c r="G162" s="136" t="s">
        <v>187</v>
      </c>
      <c r="H162" s="137">
        <v>9.36</v>
      </c>
      <c r="I162" s="138"/>
      <c r="J162" s="139">
        <f>ROUND(I162*H162,2)</f>
        <v>0</v>
      </c>
      <c r="K162" s="135" t="s">
        <v>188</v>
      </c>
      <c r="L162" s="32"/>
      <c r="M162" s="140" t="s">
        <v>1</v>
      </c>
      <c r="N162" s="141" t="s">
        <v>37</v>
      </c>
      <c r="P162" s="142">
        <f>O162*H162</f>
        <v>0</v>
      </c>
      <c r="Q162" s="142">
        <v>1.2999999999999999E-4</v>
      </c>
      <c r="R162" s="142">
        <f>Q162*H162</f>
        <v>1.2167999999999999E-3</v>
      </c>
      <c r="S162" s="142">
        <v>0</v>
      </c>
      <c r="T162" s="143">
        <f>S162*H162</f>
        <v>0</v>
      </c>
      <c r="AR162" s="144" t="s">
        <v>189</v>
      </c>
      <c r="AT162" s="144" t="s">
        <v>184</v>
      </c>
      <c r="AU162" s="144" t="s">
        <v>82</v>
      </c>
      <c r="AY162" s="17" t="s">
        <v>181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80</v>
      </c>
      <c r="BK162" s="145">
        <f>ROUND(I162*H162,2)</f>
        <v>0</v>
      </c>
      <c r="BL162" s="17" t="s">
        <v>189</v>
      </c>
      <c r="BM162" s="144" t="s">
        <v>645</v>
      </c>
    </row>
    <row r="163" spans="2:65" s="1" customFormat="1" ht="24.2" customHeight="1">
      <c r="B163" s="132"/>
      <c r="C163" s="133" t="s">
        <v>213</v>
      </c>
      <c r="D163" s="133" t="s">
        <v>184</v>
      </c>
      <c r="E163" s="134" t="s">
        <v>220</v>
      </c>
      <c r="F163" s="135" t="s">
        <v>221</v>
      </c>
      <c r="G163" s="136" t="s">
        <v>187</v>
      </c>
      <c r="H163" s="137">
        <v>9.36</v>
      </c>
      <c r="I163" s="138"/>
      <c r="J163" s="139">
        <f>ROUND(I163*H163,2)</f>
        <v>0</v>
      </c>
      <c r="K163" s="135" t="s">
        <v>188</v>
      </c>
      <c r="L163" s="32"/>
      <c r="M163" s="140" t="s">
        <v>1</v>
      </c>
      <c r="N163" s="141" t="s">
        <v>37</v>
      </c>
      <c r="P163" s="142">
        <f>O163*H163</f>
        <v>0</v>
      </c>
      <c r="Q163" s="142">
        <v>4.0000000000000003E-5</v>
      </c>
      <c r="R163" s="142">
        <f>Q163*H163</f>
        <v>3.7439999999999999E-4</v>
      </c>
      <c r="S163" s="142">
        <v>0</v>
      </c>
      <c r="T163" s="143">
        <f>S163*H163</f>
        <v>0</v>
      </c>
      <c r="AR163" s="144" t="s">
        <v>189</v>
      </c>
      <c r="AT163" s="144" t="s">
        <v>184</v>
      </c>
      <c r="AU163" s="144" t="s">
        <v>82</v>
      </c>
      <c r="AY163" s="17" t="s">
        <v>181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80</v>
      </c>
      <c r="BK163" s="145">
        <f>ROUND(I163*H163,2)</f>
        <v>0</v>
      </c>
      <c r="BL163" s="17" t="s">
        <v>189</v>
      </c>
      <c r="BM163" s="144" t="s">
        <v>646</v>
      </c>
    </row>
    <row r="164" spans="2:65" s="12" customFormat="1">
      <c r="B164" s="146"/>
      <c r="D164" s="147" t="s">
        <v>191</v>
      </c>
      <c r="E164" s="148" t="s">
        <v>1</v>
      </c>
      <c r="F164" s="149" t="s">
        <v>1350</v>
      </c>
      <c r="H164" s="150">
        <v>9.36</v>
      </c>
      <c r="I164" s="151"/>
      <c r="L164" s="146"/>
      <c r="M164" s="152"/>
      <c r="T164" s="153"/>
      <c r="AT164" s="148" t="s">
        <v>191</v>
      </c>
      <c r="AU164" s="148" t="s">
        <v>82</v>
      </c>
      <c r="AV164" s="12" t="s">
        <v>82</v>
      </c>
      <c r="AW164" s="12" t="s">
        <v>29</v>
      </c>
      <c r="AX164" s="12" t="s">
        <v>72</v>
      </c>
      <c r="AY164" s="148" t="s">
        <v>181</v>
      </c>
    </row>
    <row r="165" spans="2:65" s="13" customFormat="1">
      <c r="B165" s="154"/>
      <c r="D165" s="147" t="s">
        <v>191</v>
      </c>
      <c r="E165" s="155" t="s">
        <v>1</v>
      </c>
      <c r="F165" s="156" t="s">
        <v>193</v>
      </c>
      <c r="H165" s="157">
        <v>9.36</v>
      </c>
      <c r="I165" s="158"/>
      <c r="L165" s="154"/>
      <c r="M165" s="159"/>
      <c r="T165" s="160"/>
      <c r="AT165" s="155" t="s">
        <v>191</v>
      </c>
      <c r="AU165" s="155" t="s">
        <v>82</v>
      </c>
      <c r="AV165" s="13" t="s">
        <v>189</v>
      </c>
      <c r="AW165" s="13" t="s">
        <v>29</v>
      </c>
      <c r="AX165" s="13" t="s">
        <v>80</v>
      </c>
      <c r="AY165" s="155" t="s">
        <v>181</v>
      </c>
    </row>
    <row r="166" spans="2:65" s="1" customFormat="1" ht="21.75" customHeight="1">
      <c r="B166" s="132"/>
      <c r="C166" s="133" t="s">
        <v>110</v>
      </c>
      <c r="D166" s="133" t="s">
        <v>184</v>
      </c>
      <c r="E166" s="134" t="s">
        <v>1351</v>
      </c>
      <c r="F166" s="135" t="s">
        <v>1352</v>
      </c>
      <c r="G166" s="136" t="s">
        <v>187</v>
      </c>
      <c r="H166" s="137">
        <v>13.34</v>
      </c>
      <c r="I166" s="138"/>
      <c r="J166" s="139">
        <f>ROUND(I166*H166,2)</f>
        <v>0</v>
      </c>
      <c r="K166" s="135" t="s">
        <v>188</v>
      </c>
      <c r="L166" s="32"/>
      <c r="M166" s="140" t="s">
        <v>1</v>
      </c>
      <c r="N166" s="141" t="s">
        <v>37</v>
      </c>
      <c r="P166" s="142">
        <f>O166*H166</f>
        <v>0</v>
      </c>
      <c r="Q166" s="142">
        <v>0</v>
      </c>
      <c r="R166" s="142">
        <f>Q166*H166</f>
        <v>0</v>
      </c>
      <c r="S166" s="142">
        <v>0.13100000000000001</v>
      </c>
      <c r="T166" s="143">
        <f>S166*H166</f>
        <v>1.7475400000000001</v>
      </c>
      <c r="AR166" s="144" t="s">
        <v>189</v>
      </c>
      <c r="AT166" s="144" t="s">
        <v>184</v>
      </c>
      <c r="AU166" s="144" t="s">
        <v>82</v>
      </c>
      <c r="AY166" s="17" t="s">
        <v>181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80</v>
      </c>
      <c r="BK166" s="145">
        <f>ROUND(I166*H166,2)</f>
        <v>0</v>
      </c>
      <c r="BL166" s="17" t="s">
        <v>189</v>
      </c>
      <c r="BM166" s="144" t="s">
        <v>1353</v>
      </c>
    </row>
    <row r="167" spans="2:65" s="12" customFormat="1">
      <c r="B167" s="146"/>
      <c r="D167" s="147" t="s">
        <v>191</v>
      </c>
      <c r="E167" s="148" t="s">
        <v>1</v>
      </c>
      <c r="F167" s="149" t="s">
        <v>1354</v>
      </c>
      <c r="H167" s="150">
        <v>13.34</v>
      </c>
      <c r="I167" s="151"/>
      <c r="L167" s="146"/>
      <c r="M167" s="152"/>
      <c r="T167" s="153"/>
      <c r="AT167" s="148" t="s">
        <v>191</v>
      </c>
      <c r="AU167" s="148" t="s">
        <v>82</v>
      </c>
      <c r="AV167" s="12" t="s">
        <v>82</v>
      </c>
      <c r="AW167" s="12" t="s">
        <v>29</v>
      </c>
      <c r="AX167" s="12" t="s">
        <v>80</v>
      </c>
      <c r="AY167" s="148" t="s">
        <v>181</v>
      </c>
    </row>
    <row r="168" spans="2:65" s="1" customFormat="1" ht="21.75" customHeight="1">
      <c r="B168" s="132"/>
      <c r="C168" s="133" t="s">
        <v>113</v>
      </c>
      <c r="D168" s="133" t="s">
        <v>184</v>
      </c>
      <c r="E168" s="134" t="s">
        <v>223</v>
      </c>
      <c r="F168" s="135" t="s">
        <v>224</v>
      </c>
      <c r="G168" s="136" t="s">
        <v>187</v>
      </c>
      <c r="H168" s="137">
        <v>2.8</v>
      </c>
      <c r="I168" s="138"/>
      <c r="J168" s="139">
        <f>ROUND(I168*H168,2)</f>
        <v>0</v>
      </c>
      <c r="K168" s="135" t="s">
        <v>648</v>
      </c>
      <c r="L168" s="32"/>
      <c r="M168" s="140" t="s">
        <v>1</v>
      </c>
      <c r="N168" s="141" t="s">
        <v>37</v>
      </c>
      <c r="P168" s="142">
        <f>O168*H168</f>
        <v>0</v>
      </c>
      <c r="Q168" s="142">
        <v>0</v>
      </c>
      <c r="R168" s="142">
        <f>Q168*H168</f>
        <v>0</v>
      </c>
      <c r="S168" s="142">
        <v>7.5999999999999998E-2</v>
      </c>
      <c r="T168" s="143">
        <f>S168*H168</f>
        <v>0.21279999999999999</v>
      </c>
      <c r="AR168" s="144" t="s">
        <v>189</v>
      </c>
      <c r="AT168" s="144" t="s">
        <v>184</v>
      </c>
      <c r="AU168" s="144" t="s">
        <v>82</v>
      </c>
      <c r="AY168" s="17" t="s">
        <v>181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80</v>
      </c>
      <c r="BK168" s="145">
        <f>ROUND(I168*H168,2)</f>
        <v>0</v>
      </c>
      <c r="BL168" s="17" t="s">
        <v>189</v>
      </c>
      <c r="BM168" s="144" t="s">
        <v>1355</v>
      </c>
    </row>
    <row r="169" spans="2:65" s="12" customFormat="1">
      <c r="B169" s="146"/>
      <c r="D169" s="147" t="s">
        <v>191</v>
      </c>
      <c r="E169" s="148" t="s">
        <v>1</v>
      </c>
      <c r="F169" s="149" t="s">
        <v>1356</v>
      </c>
      <c r="H169" s="150">
        <v>2.8</v>
      </c>
      <c r="I169" s="151"/>
      <c r="L169" s="146"/>
      <c r="M169" s="152"/>
      <c r="T169" s="153"/>
      <c r="AT169" s="148" t="s">
        <v>191</v>
      </c>
      <c r="AU169" s="148" t="s">
        <v>82</v>
      </c>
      <c r="AV169" s="12" t="s">
        <v>82</v>
      </c>
      <c r="AW169" s="12" t="s">
        <v>29</v>
      </c>
      <c r="AX169" s="12" t="s">
        <v>80</v>
      </c>
      <c r="AY169" s="148" t="s">
        <v>181</v>
      </c>
    </row>
    <row r="170" spans="2:65" s="1" customFormat="1" ht="33" customHeight="1">
      <c r="B170" s="132"/>
      <c r="C170" s="133" t="s">
        <v>116</v>
      </c>
      <c r="D170" s="133" t="s">
        <v>184</v>
      </c>
      <c r="E170" s="134" t="s">
        <v>227</v>
      </c>
      <c r="F170" s="135" t="s">
        <v>228</v>
      </c>
      <c r="G170" s="136" t="s">
        <v>187</v>
      </c>
      <c r="H170" s="137">
        <v>12.78</v>
      </c>
      <c r="I170" s="138"/>
      <c r="J170" s="139">
        <f>ROUND(I170*H170,2)</f>
        <v>0</v>
      </c>
      <c r="K170" s="135" t="s">
        <v>188</v>
      </c>
      <c r="L170" s="32"/>
      <c r="M170" s="140" t="s">
        <v>1</v>
      </c>
      <c r="N170" s="141" t="s">
        <v>37</v>
      </c>
      <c r="P170" s="142">
        <f>O170*H170</f>
        <v>0</v>
      </c>
      <c r="Q170" s="142">
        <v>0</v>
      </c>
      <c r="R170" s="142">
        <f>Q170*H170</f>
        <v>0</v>
      </c>
      <c r="S170" s="142">
        <v>0.122</v>
      </c>
      <c r="T170" s="143">
        <f>S170*H170</f>
        <v>1.5591599999999999</v>
      </c>
      <c r="AR170" s="144" t="s">
        <v>189</v>
      </c>
      <c r="AT170" s="144" t="s">
        <v>184</v>
      </c>
      <c r="AU170" s="144" t="s">
        <v>82</v>
      </c>
      <c r="AY170" s="17" t="s">
        <v>181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80</v>
      </c>
      <c r="BK170" s="145">
        <f>ROUND(I170*H170,2)</f>
        <v>0</v>
      </c>
      <c r="BL170" s="17" t="s">
        <v>189</v>
      </c>
      <c r="BM170" s="144" t="s">
        <v>650</v>
      </c>
    </row>
    <row r="171" spans="2:65" s="14" customFormat="1">
      <c r="B171" s="164"/>
      <c r="D171" s="147" t="s">
        <v>191</v>
      </c>
      <c r="E171" s="165" t="s">
        <v>1</v>
      </c>
      <c r="F171" s="166" t="s">
        <v>230</v>
      </c>
      <c r="H171" s="165" t="s">
        <v>1</v>
      </c>
      <c r="I171" s="167"/>
      <c r="L171" s="164"/>
      <c r="M171" s="168"/>
      <c r="T171" s="169"/>
      <c r="AT171" s="165" t="s">
        <v>191</v>
      </c>
      <c r="AU171" s="165" t="s">
        <v>82</v>
      </c>
      <c r="AV171" s="14" t="s">
        <v>80</v>
      </c>
      <c r="AW171" s="14" t="s">
        <v>29</v>
      </c>
      <c r="AX171" s="14" t="s">
        <v>72</v>
      </c>
      <c r="AY171" s="165" t="s">
        <v>181</v>
      </c>
    </row>
    <row r="172" spans="2:65" s="12" customFormat="1">
      <c r="B172" s="146"/>
      <c r="D172" s="147" t="s">
        <v>191</v>
      </c>
      <c r="E172" s="148" t="s">
        <v>1</v>
      </c>
      <c r="F172" s="149" t="s">
        <v>1357</v>
      </c>
      <c r="H172" s="150">
        <v>5.76</v>
      </c>
      <c r="I172" s="151"/>
      <c r="L172" s="146"/>
      <c r="M172" s="152"/>
      <c r="T172" s="153"/>
      <c r="AT172" s="148" t="s">
        <v>191</v>
      </c>
      <c r="AU172" s="148" t="s">
        <v>82</v>
      </c>
      <c r="AV172" s="12" t="s">
        <v>82</v>
      </c>
      <c r="AW172" s="12" t="s">
        <v>29</v>
      </c>
      <c r="AX172" s="12" t="s">
        <v>72</v>
      </c>
      <c r="AY172" s="148" t="s">
        <v>181</v>
      </c>
    </row>
    <row r="173" spans="2:65" s="14" customFormat="1">
      <c r="B173" s="164"/>
      <c r="D173" s="147" t="s">
        <v>191</v>
      </c>
      <c r="E173" s="165" t="s">
        <v>1</v>
      </c>
      <c r="F173" s="166" t="s">
        <v>652</v>
      </c>
      <c r="H173" s="165" t="s">
        <v>1</v>
      </c>
      <c r="I173" s="167"/>
      <c r="L173" s="164"/>
      <c r="M173" s="168"/>
      <c r="T173" s="169"/>
      <c r="AT173" s="165" t="s">
        <v>191</v>
      </c>
      <c r="AU173" s="165" t="s">
        <v>82</v>
      </c>
      <c r="AV173" s="14" t="s">
        <v>80</v>
      </c>
      <c r="AW173" s="14" t="s">
        <v>29</v>
      </c>
      <c r="AX173" s="14" t="s">
        <v>72</v>
      </c>
      <c r="AY173" s="165" t="s">
        <v>181</v>
      </c>
    </row>
    <row r="174" spans="2:65" s="12" customFormat="1">
      <c r="B174" s="146"/>
      <c r="D174" s="147" t="s">
        <v>191</v>
      </c>
      <c r="E174" s="148" t="s">
        <v>1</v>
      </c>
      <c r="F174" s="149" t="s">
        <v>1358</v>
      </c>
      <c r="H174" s="150">
        <v>7.02</v>
      </c>
      <c r="I174" s="151"/>
      <c r="L174" s="146"/>
      <c r="M174" s="152"/>
      <c r="T174" s="153"/>
      <c r="AT174" s="148" t="s">
        <v>191</v>
      </c>
      <c r="AU174" s="148" t="s">
        <v>82</v>
      </c>
      <c r="AV174" s="12" t="s">
        <v>82</v>
      </c>
      <c r="AW174" s="12" t="s">
        <v>29</v>
      </c>
      <c r="AX174" s="12" t="s">
        <v>72</v>
      </c>
      <c r="AY174" s="148" t="s">
        <v>181</v>
      </c>
    </row>
    <row r="175" spans="2:65" s="13" customFormat="1">
      <c r="B175" s="154"/>
      <c r="D175" s="147" t="s">
        <v>191</v>
      </c>
      <c r="E175" s="155" t="s">
        <v>1</v>
      </c>
      <c r="F175" s="156" t="s">
        <v>193</v>
      </c>
      <c r="H175" s="157">
        <v>12.78</v>
      </c>
      <c r="I175" s="158"/>
      <c r="L175" s="154"/>
      <c r="M175" s="159"/>
      <c r="T175" s="160"/>
      <c r="AT175" s="155" t="s">
        <v>191</v>
      </c>
      <c r="AU175" s="155" t="s">
        <v>82</v>
      </c>
      <c r="AV175" s="13" t="s">
        <v>189</v>
      </c>
      <c r="AW175" s="13" t="s">
        <v>29</v>
      </c>
      <c r="AX175" s="13" t="s">
        <v>80</v>
      </c>
      <c r="AY175" s="155" t="s">
        <v>181</v>
      </c>
    </row>
    <row r="176" spans="2:65" s="11" customFormat="1" ht="22.9" customHeight="1">
      <c r="B176" s="120"/>
      <c r="D176" s="121" t="s">
        <v>71</v>
      </c>
      <c r="E176" s="130" t="s">
        <v>232</v>
      </c>
      <c r="F176" s="130" t="s">
        <v>233</v>
      </c>
      <c r="I176" s="123"/>
      <c r="J176" s="131">
        <f>BK176</f>
        <v>0</v>
      </c>
      <c r="L176" s="120"/>
      <c r="M176" s="125"/>
      <c r="P176" s="126">
        <f>SUM(P177:P184)</f>
        <v>0</v>
      </c>
      <c r="R176" s="126">
        <f>SUM(R177:R184)</f>
        <v>0</v>
      </c>
      <c r="T176" s="127">
        <f>SUM(T177:T184)</f>
        <v>0</v>
      </c>
      <c r="AR176" s="121" t="s">
        <v>80</v>
      </c>
      <c r="AT176" s="128" t="s">
        <v>71</v>
      </c>
      <c r="AU176" s="128" t="s">
        <v>80</v>
      </c>
      <c r="AY176" s="121" t="s">
        <v>181</v>
      </c>
      <c r="BK176" s="129">
        <f>SUM(BK177:BK184)</f>
        <v>0</v>
      </c>
    </row>
    <row r="177" spans="2:65" s="1" customFormat="1" ht="24.2" customHeight="1">
      <c r="B177" s="132"/>
      <c r="C177" s="133" t="s">
        <v>119</v>
      </c>
      <c r="D177" s="133" t="s">
        <v>184</v>
      </c>
      <c r="E177" s="134" t="s">
        <v>234</v>
      </c>
      <c r="F177" s="135" t="s">
        <v>235</v>
      </c>
      <c r="G177" s="136" t="s">
        <v>236</v>
      </c>
      <c r="H177" s="137">
        <v>8.0129999999999999</v>
      </c>
      <c r="I177" s="138"/>
      <c r="J177" s="139">
        <f>ROUND(I177*H177,2)</f>
        <v>0</v>
      </c>
      <c r="K177" s="135" t="s">
        <v>188</v>
      </c>
      <c r="L177" s="32"/>
      <c r="M177" s="140" t="s">
        <v>1</v>
      </c>
      <c r="N177" s="141" t="s">
        <v>37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189</v>
      </c>
      <c r="AT177" s="144" t="s">
        <v>184</v>
      </c>
      <c r="AU177" s="144" t="s">
        <v>82</v>
      </c>
      <c r="AY177" s="17" t="s">
        <v>181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80</v>
      </c>
      <c r="BK177" s="145">
        <f>ROUND(I177*H177,2)</f>
        <v>0</v>
      </c>
      <c r="BL177" s="17" t="s">
        <v>189</v>
      </c>
      <c r="BM177" s="144" t="s">
        <v>654</v>
      </c>
    </row>
    <row r="178" spans="2:65" s="1" customFormat="1" ht="21.75" customHeight="1">
      <c r="B178" s="132"/>
      <c r="C178" s="133" t="s">
        <v>122</v>
      </c>
      <c r="D178" s="133" t="s">
        <v>184</v>
      </c>
      <c r="E178" s="134" t="s">
        <v>238</v>
      </c>
      <c r="F178" s="135" t="s">
        <v>239</v>
      </c>
      <c r="G178" s="136" t="s">
        <v>240</v>
      </c>
      <c r="H178" s="137">
        <v>18</v>
      </c>
      <c r="I178" s="138"/>
      <c r="J178" s="139">
        <f>ROUND(I178*H178,2)</f>
        <v>0</v>
      </c>
      <c r="K178" s="135" t="s">
        <v>188</v>
      </c>
      <c r="L178" s="32"/>
      <c r="M178" s="140" t="s">
        <v>1</v>
      </c>
      <c r="N178" s="141" t="s">
        <v>37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189</v>
      </c>
      <c r="AT178" s="144" t="s">
        <v>184</v>
      </c>
      <c r="AU178" s="144" t="s">
        <v>82</v>
      </c>
      <c r="AY178" s="17" t="s">
        <v>181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189</v>
      </c>
      <c r="BM178" s="144" t="s">
        <v>655</v>
      </c>
    </row>
    <row r="179" spans="2:65" s="1" customFormat="1" ht="24.2" customHeight="1">
      <c r="B179" s="132"/>
      <c r="C179" s="133" t="s">
        <v>8</v>
      </c>
      <c r="D179" s="133" t="s">
        <v>184</v>
      </c>
      <c r="E179" s="134" t="s">
        <v>242</v>
      </c>
      <c r="F179" s="135" t="s">
        <v>243</v>
      </c>
      <c r="G179" s="136" t="s">
        <v>240</v>
      </c>
      <c r="H179" s="137">
        <v>180</v>
      </c>
      <c r="I179" s="138"/>
      <c r="J179" s="139">
        <f>ROUND(I179*H179,2)</f>
        <v>0</v>
      </c>
      <c r="K179" s="135" t="s">
        <v>188</v>
      </c>
      <c r="L179" s="32"/>
      <c r="M179" s="140" t="s">
        <v>1</v>
      </c>
      <c r="N179" s="141" t="s">
        <v>37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189</v>
      </c>
      <c r="AT179" s="144" t="s">
        <v>184</v>
      </c>
      <c r="AU179" s="144" t="s">
        <v>82</v>
      </c>
      <c r="AY179" s="17" t="s">
        <v>181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80</v>
      </c>
      <c r="BK179" s="145">
        <f>ROUND(I179*H179,2)</f>
        <v>0</v>
      </c>
      <c r="BL179" s="17" t="s">
        <v>189</v>
      </c>
      <c r="BM179" s="144" t="s">
        <v>656</v>
      </c>
    </row>
    <row r="180" spans="2:65" s="12" customFormat="1">
      <c r="B180" s="146"/>
      <c r="D180" s="147" t="s">
        <v>191</v>
      </c>
      <c r="E180" s="148" t="s">
        <v>1</v>
      </c>
      <c r="F180" s="149" t="s">
        <v>245</v>
      </c>
      <c r="H180" s="150">
        <v>180</v>
      </c>
      <c r="I180" s="151"/>
      <c r="L180" s="146"/>
      <c r="M180" s="152"/>
      <c r="T180" s="153"/>
      <c r="AT180" s="148" t="s">
        <v>191</v>
      </c>
      <c r="AU180" s="148" t="s">
        <v>82</v>
      </c>
      <c r="AV180" s="12" t="s">
        <v>82</v>
      </c>
      <c r="AW180" s="12" t="s">
        <v>29</v>
      </c>
      <c r="AX180" s="12" t="s">
        <v>80</v>
      </c>
      <c r="AY180" s="148" t="s">
        <v>181</v>
      </c>
    </row>
    <row r="181" spans="2:65" s="1" customFormat="1" ht="24.2" customHeight="1">
      <c r="B181" s="132"/>
      <c r="C181" s="133" t="s">
        <v>127</v>
      </c>
      <c r="D181" s="133" t="s">
        <v>184</v>
      </c>
      <c r="E181" s="134" t="s">
        <v>246</v>
      </c>
      <c r="F181" s="135" t="s">
        <v>247</v>
      </c>
      <c r="G181" s="136" t="s">
        <v>236</v>
      </c>
      <c r="H181" s="137">
        <v>8.0129999999999999</v>
      </c>
      <c r="I181" s="138"/>
      <c r="J181" s="139">
        <f>ROUND(I181*H181,2)</f>
        <v>0</v>
      </c>
      <c r="K181" s="135" t="s">
        <v>188</v>
      </c>
      <c r="L181" s="32"/>
      <c r="M181" s="140" t="s">
        <v>1</v>
      </c>
      <c r="N181" s="141" t="s">
        <v>37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189</v>
      </c>
      <c r="AT181" s="144" t="s">
        <v>184</v>
      </c>
      <c r="AU181" s="144" t="s">
        <v>82</v>
      </c>
      <c r="AY181" s="17" t="s">
        <v>181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80</v>
      </c>
      <c r="BK181" s="145">
        <f>ROUND(I181*H181,2)</f>
        <v>0</v>
      </c>
      <c r="BL181" s="17" t="s">
        <v>189</v>
      </c>
      <c r="BM181" s="144" t="s">
        <v>657</v>
      </c>
    </row>
    <row r="182" spans="2:65" s="1" customFormat="1" ht="24.2" customHeight="1">
      <c r="B182" s="132"/>
      <c r="C182" s="133" t="s">
        <v>130</v>
      </c>
      <c r="D182" s="133" t="s">
        <v>184</v>
      </c>
      <c r="E182" s="134" t="s">
        <v>249</v>
      </c>
      <c r="F182" s="135" t="s">
        <v>250</v>
      </c>
      <c r="G182" s="136" t="s">
        <v>236</v>
      </c>
      <c r="H182" s="137">
        <v>152.24700000000001</v>
      </c>
      <c r="I182" s="138"/>
      <c r="J182" s="139">
        <f>ROUND(I182*H182,2)</f>
        <v>0</v>
      </c>
      <c r="K182" s="135" t="s">
        <v>188</v>
      </c>
      <c r="L182" s="32"/>
      <c r="M182" s="140" t="s">
        <v>1</v>
      </c>
      <c r="N182" s="141" t="s">
        <v>37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189</v>
      </c>
      <c r="AT182" s="144" t="s">
        <v>184</v>
      </c>
      <c r="AU182" s="144" t="s">
        <v>82</v>
      </c>
      <c r="AY182" s="17" t="s">
        <v>181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80</v>
      </c>
      <c r="BK182" s="145">
        <f>ROUND(I182*H182,2)</f>
        <v>0</v>
      </c>
      <c r="BL182" s="17" t="s">
        <v>189</v>
      </c>
      <c r="BM182" s="144" t="s">
        <v>658</v>
      </c>
    </row>
    <row r="183" spans="2:65" s="12" customFormat="1">
      <c r="B183" s="146"/>
      <c r="D183" s="147" t="s">
        <v>191</v>
      </c>
      <c r="F183" s="149" t="s">
        <v>1359</v>
      </c>
      <c r="H183" s="150">
        <v>152.24700000000001</v>
      </c>
      <c r="I183" s="151"/>
      <c r="L183" s="146"/>
      <c r="M183" s="152"/>
      <c r="T183" s="153"/>
      <c r="AT183" s="148" t="s">
        <v>191</v>
      </c>
      <c r="AU183" s="148" t="s">
        <v>82</v>
      </c>
      <c r="AV183" s="12" t="s">
        <v>82</v>
      </c>
      <c r="AW183" s="12" t="s">
        <v>3</v>
      </c>
      <c r="AX183" s="12" t="s">
        <v>80</v>
      </c>
      <c r="AY183" s="148" t="s">
        <v>181</v>
      </c>
    </row>
    <row r="184" spans="2:65" s="1" customFormat="1" ht="33" customHeight="1">
      <c r="B184" s="132"/>
      <c r="C184" s="133" t="s">
        <v>265</v>
      </c>
      <c r="D184" s="133" t="s">
        <v>184</v>
      </c>
      <c r="E184" s="134" t="s">
        <v>253</v>
      </c>
      <c r="F184" s="135" t="s">
        <v>254</v>
      </c>
      <c r="G184" s="136" t="s">
        <v>236</v>
      </c>
      <c r="H184" s="137">
        <v>8.0129999999999999</v>
      </c>
      <c r="I184" s="138"/>
      <c r="J184" s="139">
        <f>ROUND(I184*H184,2)</f>
        <v>0</v>
      </c>
      <c r="K184" s="135" t="s">
        <v>188</v>
      </c>
      <c r="L184" s="32"/>
      <c r="M184" s="140" t="s">
        <v>1</v>
      </c>
      <c r="N184" s="141" t="s">
        <v>37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189</v>
      </c>
      <c r="AT184" s="144" t="s">
        <v>184</v>
      </c>
      <c r="AU184" s="144" t="s">
        <v>82</v>
      </c>
      <c r="AY184" s="17" t="s">
        <v>181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80</v>
      </c>
      <c r="BK184" s="145">
        <f>ROUND(I184*H184,2)</f>
        <v>0</v>
      </c>
      <c r="BL184" s="17" t="s">
        <v>189</v>
      </c>
      <c r="BM184" s="144" t="s">
        <v>660</v>
      </c>
    </row>
    <row r="185" spans="2:65" s="11" customFormat="1" ht="22.9" customHeight="1">
      <c r="B185" s="120"/>
      <c r="D185" s="121" t="s">
        <v>71</v>
      </c>
      <c r="E185" s="130" t="s">
        <v>256</v>
      </c>
      <c r="F185" s="130" t="s">
        <v>257</v>
      </c>
      <c r="I185" s="123"/>
      <c r="J185" s="131">
        <f>BK185</f>
        <v>0</v>
      </c>
      <c r="L185" s="120"/>
      <c r="M185" s="125"/>
      <c r="P185" s="126">
        <f>P186</f>
        <v>0</v>
      </c>
      <c r="R185" s="126">
        <f>R186</f>
        <v>0</v>
      </c>
      <c r="T185" s="127">
        <f>T186</f>
        <v>0</v>
      </c>
      <c r="AR185" s="121" t="s">
        <v>80</v>
      </c>
      <c r="AT185" s="128" t="s">
        <v>71</v>
      </c>
      <c r="AU185" s="128" t="s">
        <v>80</v>
      </c>
      <c r="AY185" s="121" t="s">
        <v>181</v>
      </c>
      <c r="BK185" s="129">
        <f>BK186</f>
        <v>0</v>
      </c>
    </row>
    <row r="186" spans="2:65" s="1" customFormat="1" ht="21.75" customHeight="1">
      <c r="B186" s="132"/>
      <c r="C186" s="133" t="s">
        <v>271</v>
      </c>
      <c r="D186" s="133" t="s">
        <v>184</v>
      </c>
      <c r="E186" s="134" t="s">
        <v>258</v>
      </c>
      <c r="F186" s="135" t="s">
        <v>259</v>
      </c>
      <c r="G186" s="136" t="s">
        <v>236</v>
      </c>
      <c r="H186" s="137">
        <v>0.23499999999999999</v>
      </c>
      <c r="I186" s="138"/>
      <c r="J186" s="139">
        <f>ROUND(I186*H186,2)</f>
        <v>0</v>
      </c>
      <c r="K186" s="135" t="s">
        <v>188</v>
      </c>
      <c r="L186" s="32"/>
      <c r="M186" s="140" t="s">
        <v>1</v>
      </c>
      <c r="N186" s="141" t="s">
        <v>37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189</v>
      </c>
      <c r="AT186" s="144" t="s">
        <v>184</v>
      </c>
      <c r="AU186" s="144" t="s">
        <v>82</v>
      </c>
      <c r="AY186" s="17" t="s">
        <v>181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80</v>
      </c>
      <c r="BK186" s="145">
        <f>ROUND(I186*H186,2)</f>
        <v>0</v>
      </c>
      <c r="BL186" s="17" t="s">
        <v>189</v>
      </c>
      <c r="BM186" s="144" t="s">
        <v>661</v>
      </c>
    </row>
    <row r="187" spans="2:65" s="11" customFormat="1" ht="25.9" customHeight="1">
      <c r="B187" s="120"/>
      <c r="D187" s="121" t="s">
        <v>71</v>
      </c>
      <c r="E187" s="122" t="s">
        <v>261</v>
      </c>
      <c r="F187" s="122" t="s">
        <v>262</v>
      </c>
      <c r="I187" s="123"/>
      <c r="J187" s="124">
        <f>BK187</f>
        <v>0</v>
      </c>
      <c r="L187" s="120"/>
      <c r="M187" s="125"/>
      <c r="P187" s="126">
        <f>P188+P197+P200+P204+P208+P211+P213+P217+P235+P241+P246+P255+P271+P298+P301</f>
        <v>0</v>
      </c>
      <c r="R187" s="126">
        <f>R188+R197+R200+R204+R208+R211+R213+R217+R235+R241+R246+R255+R271+R298+R301</f>
        <v>2.7828914999999999</v>
      </c>
      <c r="T187" s="127">
        <f>T188+T197+T200+T204+T208+T211+T213+T217+T235+T241+T246+T255+T271+T298+T301</f>
        <v>4.4936259999999999</v>
      </c>
      <c r="AR187" s="121" t="s">
        <v>82</v>
      </c>
      <c r="AT187" s="128" t="s">
        <v>71</v>
      </c>
      <c r="AU187" s="128" t="s">
        <v>72</v>
      </c>
      <c r="AY187" s="121" t="s">
        <v>181</v>
      </c>
      <c r="BK187" s="129">
        <f>BK188+BK197+BK200+BK204+BK208+BK211+BK213+BK217+BK235+BK241+BK246+BK255+BK271+BK298+BK301</f>
        <v>0</v>
      </c>
    </row>
    <row r="188" spans="2:65" s="11" customFormat="1" ht="22.9" customHeight="1">
      <c r="B188" s="120"/>
      <c r="D188" s="121" t="s">
        <v>71</v>
      </c>
      <c r="E188" s="130" t="s">
        <v>263</v>
      </c>
      <c r="F188" s="130" t="s">
        <v>264</v>
      </c>
      <c r="I188" s="123"/>
      <c r="J188" s="131">
        <f>BK188</f>
        <v>0</v>
      </c>
      <c r="L188" s="120"/>
      <c r="M188" s="125"/>
      <c r="P188" s="126">
        <f>SUM(P189:P196)</f>
        <v>0</v>
      </c>
      <c r="R188" s="126">
        <f>SUM(R189:R196)</f>
        <v>0.12402000000000001</v>
      </c>
      <c r="T188" s="127">
        <f>SUM(T189:T196)</f>
        <v>0</v>
      </c>
      <c r="AR188" s="121" t="s">
        <v>82</v>
      </c>
      <c r="AT188" s="128" t="s">
        <v>71</v>
      </c>
      <c r="AU188" s="128" t="s">
        <v>80</v>
      </c>
      <c r="AY188" s="121" t="s">
        <v>181</v>
      </c>
      <c r="BK188" s="129">
        <f>SUM(BK189:BK196)</f>
        <v>0</v>
      </c>
    </row>
    <row r="189" spans="2:65" s="1" customFormat="1" ht="24.2" customHeight="1">
      <c r="B189" s="132"/>
      <c r="C189" s="133" t="s">
        <v>278</v>
      </c>
      <c r="D189" s="133" t="s">
        <v>184</v>
      </c>
      <c r="E189" s="134" t="s">
        <v>266</v>
      </c>
      <c r="F189" s="135" t="s">
        <v>267</v>
      </c>
      <c r="G189" s="136" t="s">
        <v>187</v>
      </c>
      <c r="H189" s="137">
        <v>13</v>
      </c>
      <c r="I189" s="138"/>
      <c r="J189" s="139">
        <f>ROUND(I189*H189,2)</f>
        <v>0</v>
      </c>
      <c r="K189" s="135" t="s">
        <v>188</v>
      </c>
      <c r="L189" s="32"/>
      <c r="M189" s="140" t="s">
        <v>1</v>
      </c>
      <c r="N189" s="141" t="s">
        <v>37</v>
      </c>
      <c r="P189" s="142">
        <f>O189*H189</f>
        <v>0</v>
      </c>
      <c r="Q189" s="142">
        <v>2.9999999999999997E-4</v>
      </c>
      <c r="R189" s="142">
        <f>Q189*H189</f>
        <v>3.8999999999999998E-3</v>
      </c>
      <c r="S189" s="142">
        <v>0</v>
      </c>
      <c r="T189" s="143">
        <f>S189*H189</f>
        <v>0</v>
      </c>
      <c r="AR189" s="144" t="s">
        <v>127</v>
      </c>
      <c r="AT189" s="144" t="s">
        <v>184</v>
      </c>
      <c r="AU189" s="144" t="s">
        <v>82</v>
      </c>
      <c r="AY189" s="17" t="s">
        <v>181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80</v>
      </c>
      <c r="BK189" s="145">
        <f>ROUND(I189*H189,2)</f>
        <v>0</v>
      </c>
      <c r="BL189" s="17" t="s">
        <v>127</v>
      </c>
      <c r="BM189" s="144" t="s">
        <v>1360</v>
      </c>
    </row>
    <row r="190" spans="2:65" s="1" customFormat="1" ht="24.2" customHeight="1">
      <c r="B190" s="132"/>
      <c r="C190" s="170" t="s">
        <v>7</v>
      </c>
      <c r="D190" s="170" t="s">
        <v>272</v>
      </c>
      <c r="E190" s="171" t="s">
        <v>273</v>
      </c>
      <c r="F190" s="172" t="s">
        <v>274</v>
      </c>
      <c r="G190" s="173" t="s">
        <v>187</v>
      </c>
      <c r="H190" s="174">
        <v>14.3</v>
      </c>
      <c r="I190" s="175"/>
      <c r="J190" s="176">
        <f>ROUND(I190*H190,2)</f>
        <v>0</v>
      </c>
      <c r="K190" s="172" t="s">
        <v>188</v>
      </c>
      <c r="L190" s="177"/>
      <c r="M190" s="178" t="s">
        <v>1</v>
      </c>
      <c r="N190" s="179" t="s">
        <v>37</v>
      </c>
      <c r="P190" s="142">
        <f>O190*H190</f>
        <v>0</v>
      </c>
      <c r="Q190" s="142">
        <v>4.1999999999999997E-3</v>
      </c>
      <c r="R190" s="142">
        <f>Q190*H190</f>
        <v>6.0060000000000002E-2</v>
      </c>
      <c r="S190" s="142">
        <v>0</v>
      </c>
      <c r="T190" s="143">
        <f>S190*H190</f>
        <v>0</v>
      </c>
      <c r="AR190" s="144" t="s">
        <v>275</v>
      </c>
      <c r="AT190" s="144" t="s">
        <v>272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1361</v>
      </c>
    </row>
    <row r="191" spans="2:65" s="12" customFormat="1">
      <c r="B191" s="146"/>
      <c r="D191" s="147" t="s">
        <v>191</v>
      </c>
      <c r="F191" s="149" t="s">
        <v>1362</v>
      </c>
      <c r="H191" s="150">
        <v>14.3</v>
      </c>
      <c r="I191" s="151"/>
      <c r="L191" s="146"/>
      <c r="M191" s="152"/>
      <c r="T191" s="153"/>
      <c r="AT191" s="148" t="s">
        <v>191</v>
      </c>
      <c r="AU191" s="148" t="s">
        <v>82</v>
      </c>
      <c r="AV191" s="12" t="s">
        <v>82</v>
      </c>
      <c r="AW191" s="12" t="s">
        <v>3</v>
      </c>
      <c r="AX191" s="12" t="s">
        <v>80</v>
      </c>
      <c r="AY191" s="148" t="s">
        <v>181</v>
      </c>
    </row>
    <row r="192" spans="2:65" s="1" customFormat="1" ht="24.2" customHeight="1">
      <c r="B192" s="132"/>
      <c r="C192" s="133" t="s">
        <v>284</v>
      </c>
      <c r="D192" s="133" t="s">
        <v>184</v>
      </c>
      <c r="E192" s="134" t="s">
        <v>279</v>
      </c>
      <c r="F192" s="135" t="s">
        <v>280</v>
      </c>
      <c r="G192" s="136" t="s">
        <v>187</v>
      </c>
      <c r="H192" s="137">
        <v>13</v>
      </c>
      <c r="I192" s="138"/>
      <c r="J192" s="139">
        <f>ROUND(I192*H192,2)</f>
        <v>0</v>
      </c>
      <c r="K192" s="135" t="s">
        <v>188</v>
      </c>
      <c r="L192" s="32"/>
      <c r="M192" s="140" t="s">
        <v>1</v>
      </c>
      <c r="N192" s="141" t="s">
        <v>37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127</v>
      </c>
      <c r="AT192" s="144" t="s">
        <v>184</v>
      </c>
      <c r="AU192" s="144" t="s">
        <v>82</v>
      </c>
      <c r="AY192" s="17" t="s">
        <v>181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80</v>
      </c>
      <c r="BK192" s="145">
        <f>ROUND(I192*H192,2)</f>
        <v>0</v>
      </c>
      <c r="BL192" s="17" t="s">
        <v>127</v>
      </c>
      <c r="BM192" s="144" t="s">
        <v>1363</v>
      </c>
    </row>
    <row r="193" spans="2:65" s="1" customFormat="1" ht="24.2" customHeight="1">
      <c r="B193" s="132"/>
      <c r="C193" s="170" t="s">
        <v>288</v>
      </c>
      <c r="D193" s="170" t="s">
        <v>272</v>
      </c>
      <c r="E193" s="171" t="s">
        <v>273</v>
      </c>
      <c r="F193" s="172" t="s">
        <v>274</v>
      </c>
      <c r="G193" s="173" t="s">
        <v>187</v>
      </c>
      <c r="H193" s="174">
        <v>14.3</v>
      </c>
      <c r="I193" s="175"/>
      <c r="J193" s="176">
        <f>ROUND(I193*H193,2)</f>
        <v>0</v>
      </c>
      <c r="K193" s="172" t="s">
        <v>188</v>
      </c>
      <c r="L193" s="177"/>
      <c r="M193" s="178" t="s">
        <v>1</v>
      </c>
      <c r="N193" s="179" t="s">
        <v>37</v>
      </c>
      <c r="P193" s="142">
        <f>O193*H193</f>
        <v>0</v>
      </c>
      <c r="Q193" s="142">
        <v>4.1999999999999997E-3</v>
      </c>
      <c r="R193" s="142">
        <f>Q193*H193</f>
        <v>6.0060000000000002E-2</v>
      </c>
      <c r="S193" s="142">
        <v>0</v>
      </c>
      <c r="T193" s="143">
        <f>S193*H193</f>
        <v>0</v>
      </c>
      <c r="AR193" s="144" t="s">
        <v>275</v>
      </c>
      <c r="AT193" s="144" t="s">
        <v>272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1364</v>
      </c>
    </row>
    <row r="194" spans="2:65" s="12" customFormat="1">
      <c r="B194" s="146"/>
      <c r="D194" s="147" t="s">
        <v>191</v>
      </c>
      <c r="F194" s="149" t="s">
        <v>1362</v>
      </c>
      <c r="H194" s="150">
        <v>14.3</v>
      </c>
      <c r="I194" s="151"/>
      <c r="L194" s="146"/>
      <c r="M194" s="152"/>
      <c r="T194" s="153"/>
      <c r="AT194" s="148" t="s">
        <v>191</v>
      </c>
      <c r="AU194" s="148" t="s">
        <v>82</v>
      </c>
      <c r="AV194" s="12" t="s">
        <v>82</v>
      </c>
      <c r="AW194" s="12" t="s">
        <v>3</v>
      </c>
      <c r="AX194" s="12" t="s">
        <v>80</v>
      </c>
      <c r="AY194" s="148" t="s">
        <v>181</v>
      </c>
    </row>
    <row r="195" spans="2:65" s="1" customFormat="1" ht="24.2" customHeight="1">
      <c r="B195" s="132"/>
      <c r="C195" s="133" t="s">
        <v>294</v>
      </c>
      <c r="D195" s="133" t="s">
        <v>184</v>
      </c>
      <c r="E195" s="134" t="s">
        <v>285</v>
      </c>
      <c r="F195" s="135" t="s">
        <v>286</v>
      </c>
      <c r="G195" s="136" t="s">
        <v>236</v>
      </c>
      <c r="H195" s="137">
        <v>0.124</v>
      </c>
      <c r="I195" s="138"/>
      <c r="J195" s="139">
        <f>ROUND(I195*H195,2)</f>
        <v>0</v>
      </c>
      <c r="K195" s="135" t="s">
        <v>188</v>
      </c>
      <c r="L195" s="32"/>
      <c r="M195" s="140" t="s">
        <v>1</v>
      </c>
      <c r="N195" s="141" t="s">
        <v>37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127</v>
      </c>
      <c r="AT195" s="144" t="s">
        <v>184</v>
      </c>
      <c r="AU195" s="144" t="s">
        <v>82</v>
      </c>
      <c r="AY195" s="17" t="s">
        <v>181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80</v>
      </c>
      <c r="BK195" s="145">
        <f>ROUND(I195*H195,2)</f>
        <v>0</v>
      </c>
      <c r="BL195" s="17" t="s">
        <v>127</v>
      </c>
      <c r="BM195" s="144" t="s">
        <v>1365</v>
      </c>
    </row>
    <row r="196" spans="2:65" s="1" customFormat="1" ht="24.2" customHeight="1">
      <c r="B196" s="132"/>
      <c r="C196" s="133" t="s">
        <v>302</v>
      </c>
      <c r="D196" s="133" t="s">
        <v>184</v>
      </c>
      <c r="E196" s="134" t="s">
        <v>289</v>
      </c>
      <c r="F196" s="135" t="s">
        <v>290</v>
      </c>
      <c r="G196" s="136" t="s">
        <v>236</v>
      </c>
      <c r="H196" s="137">
        <v>0.124</v>
      </c>
      <c r="I196" s="138"/>
      <c r="J196" s="139">
        <f>ROUND(I196*H196,2)</f>
        <v>0</v>
      </c>
      <c r="K196" s="135" t="s">
        <v>188</v>
      </c>
      <c r="L196" s="32"/>
      <c r="M196" s="140" t="s">
        <v>1</v>
      </c>
      <c r="N196" s="141" t="s">
        <v>37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127</v>
      </c>
      <c r="AT196" s="144" t="s">
        <v>184</v>
      </c>
      <c r="AU196" s="144" t="s">
        <v>82</v>
      </c>
      <c r="AY196" s="17" t="s">
        <v>181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80</v>
      </c>
      <c r="BK196" s="145">
        <f>ROUND(I196*H196,2)</f>
        <v>0</v>
      </c>
      <c r="BL196" s="17" t="s">
        <v>127</v>
      </c>
      <c r="BM196" s="144" t="s">
        <v>1366</v>
      </c>
    </row>
    <row r="197" spans="2:65" s="11" customFormat="1" ht="22.9" customHeight="1">
      <c r="B197" s="120"/>
      <c r="D197" s="121" t="s">
        <v>71</v>
      </c>
      <c r="E197" s="130" t="s">
        <v>292</v>
      </c>
      <c r="F197" s="130" t="s">
        <v>293</v>
      </c>
      <c r="I197" s="123"/>
      <c r="J197" s="131">
        <f>BK197</f>
        <v>0</v>
      </c>
      <c r="L197" s="120"/>
      <c r="M197" s="125"/>
      <c r="P197" s="126">
        <f>SUM(P198:P199)</f>
        <v>0</v>
      </c>
      <c r="R197" s="126">
        <f>SUM(R198:R199)</f>
        <v>1.8169999999999999E-2</v>
      </c>
      <c r="T197" s="127">
        <f>SUM(T198:T199)</f>
        <v>0</v>
      </c>
      <c r="AR197" s="121" t="s">
        <v>82</v>
      </c>
      <c r="AT197" s="128" t="s">
        <v>71</v>
      </c>
      <c r="AU197" s="128" t="s">
        <v>80</v>
      </c>
      <c r="AY197" s="121" t="s">
        <v>181</v>
      </c>
      <c r="BK197" s="129">
        <f>SUM(BK198:BK199)</f>
        <v>0</v>
      </c>
    </row>
    <row r="198" spans="2:65" s="1" customFormat="1" ht="24.2" customHeight="1">
      <c r="B198" s="132"/>
      <c r="C198" s="133" t="s">
        <v>308</v>
      </c>
      <c r="D198" s="133" t="s">
        <v>184</v>
      </c>
      <c r="E198" s="134" t="s">
        <v>295</v>
      </c>
      <c r="F198" s="135" t="s">
        <v>296</v>
      </c>
      <c r="G198" s="136" t="s">
        <v>297</v>
      </c>
      <c r="H198" s="137">
        <v>1</v>
      </c>
      <c r="I198" s="138"/>
      <c r="J198" s="139">
        <f>ROUND(I198*H198,2)</f>
        <v>0</v>
      </c>
      <c r="K198" s="135" t="s">
        <v>1</v>
      </c>
      <c r="L198" s="32"/>
      <c r="M198" s="140" t="s">
        <v>1</v>
      </c>
      <c r="N198" s="141" t="s">
        <v>37</v>
      </c>
      <c r="P198" s="142">
        <f>O198*H198</f>
        <v>0</v>
      </c>
      <c r="Q198" s="142">
        <v>1.8169999999999999E-2</v>
      </c>
      <c r="R198" s="142">
        <f>Q198*H198</f>
        <v>1.8169999999999999E-2</v>
      </c>
      <c r="S198" s="142">
        <v>0</v>
      </c>
      <c r="T198" s="143">
        <f>S198*H198</f>
        <v>0</v>
      </c>
      <c r="AR198" s="144" t="s">
        <v>127</v>
      </c>
      <c r="AT198" s="144" t="s">
        <v>184</v>
      </c>
      <c r="AU198" s="144" t="s">
        <v>82</v>
      </c>
      <c r="AY198" s="17" t="s">
        <v>181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80</v>
      </c>
      <c r="BK198" s="145">
        <f>ROUND(I198*H198,2)</f>
        <v>0</v>
      </c>
      <c r="BL198" s="17" t="s">
        <v>127</v>
      </c>
      <c r="BM198" s="144" t="s">
        <v>1367</v>
      </c>
    </row>
    <row r="199" spans="2:65" s="1" customFormat="1" ht="48.75">
      <c r="B199" s="32"/>
      <c r="D199" s="147" t="s">
        <v>204</v>
      </c>
      <c r="F199" s="161" t="s">
        <v>793</v>
      </c>
      <c r="I199" s="162"/>
      <c r="L199" s="32"/>
      <c r="M199" s="163"/>
      <c r="T199" s="56"/>
      <c r="AT199" s="17" t="s">
        <v>204</v>
      </c>
      <c r="AU199" s="17" t="s">
        <v>82</v>
      </c>
    </row>
    <row r="200" spans="2:65" s="11" customFormat="1" ht="22.9" customHeight="1">
      <c r="B200" s="120"/>
      <c r="D200" s="121" t="s">
        <v>71</v>
      </c>
      <c r="E200" s="130" t="s">
        <v>300</v>
      </c>
      <c r="F200" s="130" t="s">
        <v>301</v>
      </c>
      <c r="I200" s="123"/>
      <c r="J200" s="131">
        <f>BK200</f>
        <v>0</v>
      </c>
      <c r="L200" s="120"/>
      <c r="M200" s="125"/>
      <c r="P200" s="126">
        <f>SUM(P201:P203)</f>
        <v>0</v>
      </c>
      <c r="R200" s="126">
        <f>SUM(R201:R203)</f>
        <v>0</v>
      </c>
      <c r="T200" s="127">
        <f>SUM(T201:T203)</f>
        <v>0</v>
      </c>
      <c r="AR200" s="121" t="s">
        <v>82</v>
      </c>
      <c r="AT200" s="128" t="s">
        <v>71</v>
      </c>
      <c r="AU200" s="128" t="s">
        <v>80</v>
      </c>
      <c r="AY200" s="121" t="s">
        <v>181</v>
      </c>
      <c r="BK200" s="129">
        <f>SUM(BK201:BK203)</f>
        <v>0</v>
      </c>
    </row>
    <row r="201" spans="2:65" s="1" customFormat="1" ht="24.2" customHeight="1">
      <c r="B201" s="132"/>
      <c r="C201" s="133" t="s">
        <v>314</v>
      </c>
      <c r="D201" s="133" t="s">
        <v>184</v>
      </c>
      <c r="E201" s="134" t="s">
        <v>303</v>
      </c>
      <c r="F201" s="135" t="s">
        <v>304</v>
      </c>
      <c r="G201" s="136" t="s">
        <v>297</v>
      </c>
      <c r="H201" s="137">
        <v>1</v>
      </c>
      <c r="I201" s="138"/>
      <c r="J201" s="139">
        <f>ROUND(I201*H201,2)</f>
        <v>0</v>
      </c>
      <c r="K201" s="135" t="s">
        <v>1</v>
      </c>
      <c r="L201" s="32"/>
      <c r="M201" s="140" t="s">
        <v>1</v>
      </c>
      <c r="N201" s="141" t="s">
        <v>37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127</v>
      </c>
      <c r="AT201" s="144" t="s">
        <v>184</v>
      </c>
      <c r="AU201" s="144" t="s">
        <v>82</v>
      </c>
      <c r="AY201" s="17" t="s">
        <v>181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80</v>
      </c>
      <c r="BK201" s="145">
        <f>ROUND(I201*H201,2)</f>
        <v>0</v>
      </c>
      <c r="BL201" s="17" t="s">
        <v>127</v>
      </c>
      <c r="BM201" s="144" t="s">
        <v>1368</v>
      </c>
    </row>
    <row r="202" spans="2:65" s="1" customFormat="1" ht="48.75">
      <c r="B202" s="32"/>
      <c r="D202" s="147" t="s">
        <v>204</v>
      </c>
      <c r="F202" s="161" t="s">
        <v>793</v>
      </c>
      <c r="I202" s="162"/>
      <c r="L202" s="32"/>
      <c r="M202" s="163"/>
      <c r="T202" s="56"/>
      <c r="AT202" s="17" t="s">
        <v>204</v>
      </c>
      <c r="AU202" s="17" t="s">
        <v>82</v>
      </c>
    </row>
    <row r="203" spans="2:65" s="12" customFormat="1">
      <c r="B203" s="146"/>
      <c r="D203" s="147" t="s">
        <v>191</v>
      </c>
      <c r="E203" s="148" t="s">
        <v>1</v>
      </c>
      <c r="F203" s="149" t="s">
        <v>80</v>
      </c>
      <c r="H203" s="150">
        <v>1</v>
      </c>
      <c r="I203" s="151"/>
      <c r="L203" s="146"/>
      <c r="M203" s="152"/>
      <c r="T203" s="153"/>
      <c r="AT203" s="148" t="s">
        <v>191</v>
      </c>
      <c r="AU203" s="148" t="s">
        <v>82</v>
      </c>
      <c r="AV203" s="12" t="s">
        <v>82</v>
      </c>
      <c r="AW203" s="12" t="s">
        <v>29</v>
      </c>
      <c r="AX203" s="12" t="s">
        <v>80</v>
      </c>
      <c r="AY203" s="148" t="s">
        <v>181</v>
      </c>
    </row>
    <row r="204" spans="2:65" s="11" customFormat="1" ht="22.9" customHeight="1">
      <c r="B204" s="120"/>
      <c r="D204" s="121" t="s">
        <v>71</v>
      </c>
      <c r="E204" s="130" t="s">
        <v>306</v>
      </c>
      <c r="F204" s="130" t="s">
        <v>307</v>
      </c>
      <c r="I204" s="123"/>
      <c r="J204" s="131">
        <f>BK204</f>
        <v>0</v>
      </c>
      <c r="L204" s="120"/>
      <c r="M204" s="125"/>
      <c r="P204" s="126">
        <f>SUM(P205:P207)</f>
        <v>0</v>
      </c>
      <c r="R204" s="126">
        <f>SUM(R205:R207)</f>
        <v>0</v>
      </c>
      <c r="T204" s="127">
        <f>SUM(T205:T207)</f>
        <v>0</v>
      </c>
      <c r="AR204" s="121" t="s">
        <v>82</v>
      </c>
      <c r="AT204" s="128" t="s">
        <v>71</v>
      </c>
      <c r="AU204" s="128" t="s">
        <v>80</v>
      </c>
      <c r="AY204" s="121" t="s">
        <v>181</v>
      </c>
      <c r="BK204" s="129">
        <f>SUM(BK205:BK207)</f>
        <v>0</v>
      </c>
    </row>
    <row r="205" spans="2:65" s="1" customFormat="1" ht="24.2" customHeight="1">
      <c r="B205" s="132"/>
      <c r="C205" s="133" t="s">
        <v>318</v>
      </c>
      <c r="D205" s="133" t="s">
        <v>184</v>
      </c>
      <c r="E205" s="134" t="s">
        <v>309</v>
      </c>
      <c r="F205" s="135" t="s">
        <v>310</v>
      </c>
      <c r="G205" s="136" t="s">
        <v>297</v>
      </c>
      <c r="H205" s="137">
        <v>1</v>
      </c>
      <c r="I205" s="138"/>
      <c r="J205" s="139">
        <f>ROUND(I205*H205,2)</f>
        <v>0</v>
      </c>
      <c r="K205" s="135" t="s">
        <v>1</v>
      </c>
      <c r="L205" s="32"/>
      <c r="M205" s="140" t="s">
        <v>1</v>
      </c>
      <c r="N205" s="141" t="s">
        <v>37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127</v>
      </c>
      <c r="AT205" s="144" t="s">
        <v>184</v>
      </c>
      <c r="AU205" s="144" t="s">
        <v>82</v>
      </c>
      <c r="AY205" s="17" t="s">
        <v>181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80</v>
      </c>
      <c r="BK205" s="145">
        <f>ROUND(I205*H205,2)</f>
        <v>0</v>
      </c>
      <c r="BL205" s="17" t="s">
        <v>127</v>
      </c>
      <c r="BM205" s="144" t="s">
        <v>1369</v>
      </c>
    </row>
    <row r="206" spans="2:65" s="1" customFormat="1" ht="48.75">
      <c r="B206" s="32"/>
      <c r="D206" s="147" t="s">
        <v>204</v>
      </c>
      <c r="F206" s="161" t="s">
        <v>793</v>
      </c>
      <c r="I206" s="162"/>
      <c r="L206" s="32"/>
      <c r="M206" s="163"/>
      <c r="T206" s="56"/>
      <c r="AT206" s="17" t="s">
        <v>204</v>
      </c>
      <c r="AU206" s="17" t="s">
        <v>82</v>
      </c>
    </row>
    <row r="207" spans="2:65" s="12" customFormat="1">
      <c r="B207" s="146"/>
      <c r="D207" s="147" t="s">
        <v>191</v>
      </c>
      <c r="E207" s="148" t="s">
        <v>1</v>
      </c>
      <c r="F207" s="149" t="s">
        <v>80</v>
      </c>
      <c r="H207" s="150">
        <v>1</v>
      </c>
      <c r="I207" s="151"/>
      <c r="L207" s="146"/>
      <c r="M207" s="152"/>
      <c r="T207" s="153"/>
      <c r="AT207" s="148" t="s">
        <v>191</v>
      </c>
      <c r="AU207" s="148" t="s">
        <v>82</v>
      </c>
      <c r="AV207" s="12" t="s">
        <v>82</v>
      </c>
      <c r="AW207" s="12" t="s">
        <v>29</v>
      </c>
      <c r="AX207" s="12" t="s">
        <v>80</v>
      </c>
      <c r="AY207" s="148" t="s">
        <v>181</v>
      </c>
    </row>
    <row r="208" spans="2:65" s="11" customFormat="1" ht="22.9" customHeight="1">
      <c r="B208" s="120"/>
      <c r="D208" s="121" t="s">
        <v>71</v>
      </c>
      <c r="E208" s="130" t="s">
        <v>312</v>
      </c>
      <c r="F208" s="130" t="s">
        <v>313</v>
      </c>
      <c r="I208" s="123"/>
      <c r="J208" s="131">
        <f>BK208</f>
        <v>0</v>
      </c>
      <c r="L208" s="120"/>
      <c r="M208" s="125"/>
      <c r="P208" s="126">
        <f>SUM(P209:P210)</f>
        <v>0</v>
      </c>
      <c r="R208" s="126">
        <f>SUM(R209:R210)</f>
        <v>3.6339999999999997E-2</v>
      </c>
      <c r="T208" s="127">
        <f>SUM(T209:T210)</f>
        <v>0</v>
      </c>
      <c r="AR208" s="121" t="s">
        <v>82</v>
      </c>
      <c r="AT208" s="128" t="s">
        <v>71</v>
      </c>
      <c r="AU208" s="128" t="s">
        <v>80</v>
      </c>
      <c r="AY208" s="121" t="s">
        <v>181</v>
      </c>
      <c r="BK208" s="129">
        <f>SUM(BK209:BK210)</f>
        <v>0</v>
      </c>
    </row>
    <row r="209" spans="2:65" s="1" customFormat="1" ht="24.2" customHeight="1">
      <c r="B209" s="132"/>
      <c r="C209" s="133" t="s">
        <v>324</v>
      </c>
      <c r="D209" s="133" t="s">
        <v>184</v>
      </c>
      <c r="E209" s="134" t="s">
        <v>315</v>
      </c>
      <c r="F209" s="135" t="s">
        <v>316</v>
      </c>
      <c r="G209" s="136" t="s">
        <v>356</v>
      </c>
      <c r="H209" s="137">
        <v>1</v>
      </c>
      <c r="I209" s="138"/>
      <c r="J209" s="139">
        <f>ROUND(I209*H209,2)</f>
        <v>0</v>
      </c>
      <c r="K209" s="135" t="s">
        <v>1</v>
      </c>
      <c r="L209" s="32"/>
      <c r="M209" s="140" t="s">
        <v>1</v>
      </c>
      <c r="N209" s="141" t="s">
        <v>37</v>
      </c>
      <c r="P209" s="142">
        <f>O209*H209</f>
        <v>0</v>
      </c>
      <c r="Q209" s="142">
        <v>1.8169999999999999E-2</v>
      </c>
      <c r="R209" s="142">
        <f>Q209*H209</f>
        <v>1.8169999999999999E-2</v>
      </c>
      <c r="S209" s="142">
        <v>0</v>
      </c>
      <c r="T209" s="143">
        <f>S209*H209</f>
        <v>0</v>
      </c>
      <c r="AR209" s="144" t="s">
        <v>127</v>
      </c>
      <c r="AT209" s="144" t="s">
        <v>184</v>
      </c>
      <c r="AU209" s="144" t="s">
        <v>82</v>
      </c>
      <c r="AY209" s="17" t="s">
        <v>181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80</v>
      </c>
      <c r="BK209" s="145">
        <f>ROUND(I209*H209,2)</f>
        <v>0</v>
      </c>
      <c r="BL209" s="17" t="s">
        <v>127</v>
      </c>
      <c r="BM209" s="144" t="s">
        <v>669</v>
      </c>
    </row>
    <row r="210" spans="2:65" s="1" customFormat="1" ht="16.5" customHeight="1">
      <c r="B210" s="132"/>
      <c r="C210" s="133" t="s">
        <v>330</v>
      </c>
      <c r="D210" s="133" t="s">
        <v>184</v>
      </c>
      <c r="E210" s="134" t="s">
        <v>319</v>
      </c>
      <c r="F210" s="135" t="s">
        <v>320</v>
      </c>
      <c r="G210" s="136" t="s">
        <v>356</v>
      </c>
      <c r="H210" s="137">
        <v>1</v>
      </c>
      <c r="I210" s="138"/>
      <c r="J210" s="139">
        <f>ROUND(I210*H210,2)</f>
        <v>0</v>
      </c>
      <c r="K210" s="135" t="s">
        <v>1</v>
      </c>
      <c r="L210" s="32"/>
      <c r="M210" s="140" t="s">
        <v>1</v>
      </c>
      <c r="N210" s="141" t="s">
        <v>37</v>
      </c>
      <c r="P210" s="142">
        <f>O210*H210</f>
        <v>0</v>
      </c>
      <c r="Q210" s="142">
        <v>1.8169999999999999E-2</v>
      </c>
      <c r="R210" s="142">
        <f>Q210*H210</f>
        <v>1.8169999999999999E-2</v>
      </c>
      <c r="S210" s="142">
        <v>0</v>
      </c>
      <c r="T210" s="143">
        <f>S210*H210</f>
        <v>0</v>
      </c>
      <c r="AR210" s="144" t="s">
        <v>127</v>
      </c>
      <c r="AT210" s="144" t="s">
        <v>184</v>
      </c>
      <c r="AU210" s="144" t="s">
        <v>82</v>
      </c>
      <c r="AY210" s="17" t="s">
        <v>181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80</v>
      </c>
      <c r="BK210" s="145">
        <f>ROUND(I210*H210,2)</f>
        <v>0</v>
      </c>
      <c r="BL210" s="17" t="s">
        <v>127</v>
      </c>
      <c r="BM210" s="144" t="s">
        <v>670</v>
      </c>
    </row>
    <row r="211" spans="2:65" s="11" customFormat="1" ht="22.9" customHeight="1">
      <c r="B211" s="120"/>
      <c r="D211" s="121" t="s">
        <v>71</v>
      </c>
      <c r="E211" s="130" t="s">
        <v>322</v>
      </c>
      <c r="F211" s="130" t="s">
        <v>323</v>
      </c>
      <c r="I211" s="123"/>
      <c r="J211" s="131">
        <f>BK211</f>
        <v>0</v>
      </c>
      <c r="L211" s="120"/>
      <c r="M211" s="125"/>
      <c r="P211" s="126">
        <f>P212</f>
        <v>0</v>
      </c>
      <c r="R211" s="126">
        <f>R212</f>
        <v>1.8169999999999999E-2</v>
      </c>
      <c r="T211" s="127">
        <f>T212</f>
        <v>0</v>
      </c>
      <c r="AR211" s="121" t="s">
        <v>82</v>
      </c>
      <c r="AT211" s="128" t="s">
        <v>71</v>
      </c>
      <c r="AU211" s="128" t="s">
        <v>80</v>
      </c>
      <c r="AY211" s="121" t="s">
        <v>181</v>
      </c>
      <c r="BK211" s="129">
        <f>BK212</f>
        <v>0</v>
      </c>
    </row>
    <row r="212" spans="2:65" s="1" customFormat="1" ht="37.9" customHeight="1">
      <c r="B212" s="132"/>
      <c r="C212" s="133" t="s">
        <v>334</v>
      </c>
      <c r="D212" s="133" t="s">
        <v>184</v>
      </c>
      <c r="E212" s="134" t="s">
        <v>325</v>
      </c>
      <c r="F212" s="135" t="s">
        <v>326</v>
      </c>
      <c r="G212" s="136" t="s">
        <v>297</v>
      </c>
      <c r="H212" s="137">
        <v>1</v>
      </c>
      <c r="I212" s="138"/>
      <c r="J212" s="139">
        <f>ROUND(I212*H212,2)</f>
        <v>0</v>
      </c>
      <c r="K212" s="135" t="s">
        <v>1</v>
      </c>
      <c r="L212" s="32"/>
      <c r="M212" s="140" t="s">
        <v>1</v>
      </c>
      <c r="N212" s="141" t="s">
        <v>37</v>
      </c>
      <c r="P212" s="142">
        <f>O212*H212</f>
        <v>0</v>
      </c>
      <c r="Q212" s="142">
        <v>1.8169999999999999E-2</v>
      </c>
      <c r="R212" s="142">
        <f>Q212*H212</f>
        <v>1.8169999999999999E-2</v>
      </c>
      <c r="S212" s="142">
        <v>0</v>
      </c>
      <c r="T212" s="143">
        <f>S212*H212</f>
        <v>0</v>
      </c>
      <c r="AR212" s="144" t="s">
        <v>127</v>
      </c>
      <c r="AT212" s="144" t="s">
        <v>184</v>
      </c>
      <c r="AU212" s="144" t="s">
        <v>82</v>
      </c>
      <c r="AY212" s="17" t="s">
        <v>181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80</v>
      </c>
      <c r="BK212" s="145">
        <f>ROUND(I212*H212,2)</f>
        <v>0</v>
      </c>
      <c r="BL212" s="17" t="s">
        <v>127</v>
      </c>
      <c r="BM212" s="144" t="s">
        <v>671</v>
      </c>
    </row>
    <row r="213" spans="2:65" s="11" customFormat="1" ht="22.9" customHeight="1">
      <c r="B213" s="120"/>
      <c r="D213" s="121" t="s">
        <v>71</v>
      </c>
      <c r="E213" s="130" t="s">
        <v>328</v>
      </c>
      <c r="F213" s="130" t="s">
        <v>329</v>
      </c>
      <c r="I213" s="123"/>
      <c r="J213" s="131">
        <f>BK213</f>
        <v>0</v>
      </c>
      <c r="L213" s="120"/>
      <c r="M213" s="125"/>
      <c r="P213" s="126">
        <f>SUM(P214:P216)</f>
        <v>0</v>
      </c>
      <c r="R213" s="126">
        <f>SUM(R214:R216)</f>
        <v>9.6119999999999997E-2</v>
      </c>
      <c r="T213" s="127">
        <f>SUM(T214:T216)</f>
        <v>0</v>
      </c>
      <c r="AR213" s="121" t="s">
        <v>82</v>
      </c>
      <c r="AT213" s="128" t="s">
        <v>71</v>
      </c>
      <c r="AU213" s="128" t="s">
        <v>80</v>
      </c>
      <c r="AY213" s="121" t="s">
        <v>181</v>
      </c>
      <c r="BK213" s="129">
        <f>SUM(BK214:BK216)</f>
        <v>0</v>
      </c>
    </row>
    <row r="214" spans="2:65" s="1" customFormat="1" ht="24.2" customHeight="1">
      <c r="B214" s="132"/>
      <c r="C214" s="133" t="s">
        <v>275</v>
      </c>
      <c r="D214" s="133" t="s">
        <v>184</v>
      </c>
      <c r="E214" s="134" t="s">
        <v>331</v>
      </c>
      <c r="F214" s="135" t="s">
        <v>332</v>
      </c>
      <c r="G214" s="136" t="s">
        <v>187</v>
      </c>
      <c r="H214" s="137">
        <v>13</v>
      </c>
      <c r="I214" s="138"/>
      <c r="J214" s="139">
        <f>ROUND(I214*H214,2)</f>
        <v>0</v>
      </c>
      <c r="K214" s="135" t="s">
        <v>1</v>
      </c>
      <c r="L214" s="32"/>
      <c r="M214" s="140" t="s">
        <v>1</v>
      </c>
      <c r="N214" s="141" t="s">
        <v>37</v>
      </c>
      <c r="P214" s="142">
        <f>O214*H214</f>
        <v>0</v>
      </c>
      <c r="Q214" s="142">
        <v>2.6700000000000001E-3</v>
      </c>
      <c r="R214" s="142">
        <f>Q214*H214</f>
        <v>3.4709999999999998E-2</v>
      </c>
      <c r="S214" s="142">
        <v>0</v>
      </c>
      <c r="T214" s="143">
        <f>S214*H214</f>
        <v>0</v>
      </c>
      <c r="AR214" s="144" t="s">
        <v>127</v>
      </c>
      <c r="AT214" s="144" t="s">
        <v>184</v>
      </c>
      <c r="AU214" s="144" t="s">
        <v>82</v>
      </c>
      <c r="AY214" s="17" t="s">
        <v>181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80</v>
      </c>
      <c r="BK214" s="145">
        <f>ROUND(I214*H214,2)</f>
        <v>0</v>
      </c>
      <c r="BL214" s="17" t="s">
        <v>127</v>
      </c>
      <c r="BM214" s="144" t="s">
        <v>1370</v>
      </c>
    </row>
    <row r="215" spans="2:65" s="1" customFormat="1" ht="24.2" customHeight="1">
      <c r="B215" s="132"/>
      <c r="C215" s="133" t="s">
        <v>343</v>
      </c>
      <c r="D215" s="133" t="s">
        <v>184</v>
      </c>
      <c r="E215" s="134" t="s">
        <v>335</v>
      </c>
      <c r="F215" s="135" t="s">
        <v>336</v>
      </c>
      <c r="G215" s="136" t="s">
        <v>187</v>
      </c>
      <c r="H215" s="137">
        <v>13</v>
      </c>
      <c r="I215" s="138"/>
      <c r="J215" s="139">
        <f>ROUND(I215*H215,2)</f>
        <v>0</v>
      </c>
      <c r="K215" s="135" t="s">
        <v>1</v>
      </c>
      <c r="L215" s="32"/>
      <c r="M215" s="140" t="s">
        <v>1</v>
      </c>
      <c r="N215" s="141" t="s">
        <v>37</v>
      </c>
      <c r="P215" s="142">
        <f>O215*H215</f>
        <v>0</v>
      </c>
      <c r="Q215" s="142">
        <v>2.6700000000000001E-3</v>
      </c>
      <c r="R215" s="142">
        <f>Q215*H215</f>
        <v>3.4709999999999998E-2</v>
      </c>
      <c r="S215" s="142">
        <v>0</v>
      </c>
      <c r="T215" s="143">
        <f>S215*H215</f>
        <v>0</v>
      </c>
      <c r="AR215" s="144" t="s">
        <v>127</v>
      </c>
      <c r="AT215" s="144" t="s">
        <v>184</v>
      </c>
      <c r="AU215" s="144" t="s">
        <v>82</v>
      </c>
      <c r="AY215" s="17" t="s">
        <v>181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80</v>
      </c>
      <c r="BK215" s="145">
        <f>ROUND(I215*H215,2)</f>
        <v>0</v>
      </c>
      <c r="BL215" s="17" t="s">
        <v>127</v>
      </c>
      <c r="BM215" s="144" t="s">
        <v>1371</v>
      </c>
    </row>
    <row r="216" spans="2:65" s="1" customFormat="1" ht="24.2" customHeight="1">
      <c r="B216" s="132"/>
      <c r="C216" s="133" t="s">
        <v>348</v>
      </c>
      <c r="D216" s="133" t="s">
        <v>184</v>
      </c>
      <c r="E216" s="134" t="s">
        <v>338</v>
      </c>
      <c r="F216" s="135" t="s">
        <v>339</v>
      </c>
      <c r="G216" s="136" t="s">
        <v>187</v>
      </c>
      <c r="H216" s="137">
        <v>10</v>
      </c>
      <c r="I216" s="138"/>
      <c r="J216" s="139">
        <f>ROUND(I216*H216,2)</f>
        <v>0</v>
      </c>
      <c r="K216" s="135" t="s">
        <v>1</v>
      </c>
      <c r="L216" s="32"/>
      <c r="M216" s="140" t="s">
        <v>1</v>
      </c>
      <c r="N216" s="141" t="s">
        <v>37</v>
      </c>
      <c r="P216" s="142">
        <f>O216*H216</f>
        <v>0</v>
      </c>
      <c r="Q216" s="142">
        <v>2.6700000000000001E-3</v>
      </c>
      <c r="R216" s="142">
        <f>Q216*H216</f>
        <v>2.6700000000000002E-2</v>
      </c>
      <c r="S216" s="142">
        <v>0</v>
      </c>
      <c r="T216" s="143">
        <f>S216*H216</f>
        <v>0</v>
      </c>
      <c r="AR216" s="144" t="s">
        <v>127</v>
      </c>
      <c r="AT216" s="144" t="s">
        <v>184</v>
      </c>
      <c r="AU216" s="144" t="s">
        <v>82</v>
      </c>
      <c r="AY216" s="17" t="s">
        <v>181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80</v>
      </c>
      <c r="BK216" s="145">
        <f>ROUND(I216*H216,2)</f>
        <v>0</v>
      </c>
      <c r="BL216" s="17" t="s">
        <v>127</v>
      </c>
      <c r="BM216" s="144" t="s">
        <v>1372</v>
      </c>
    </row>
    <row r="217" spans="2:65" s="11" customFormat="1" ht="22.9" customHeight="1">
      <c r="B217" s="120"/>
      <c r="D217" s="121" t="s">
        <v>71</v>
      </c>
      <c r="E217" s="130" t="s">
        <v>341</v>
      </c>
      <c r="F217" s="130" t="s">
        <v>342</v>
      </c>
      <c r="I217" s="123"/>
      <c r="J217" s="131">
        <f>BK217</f>
        <v>0</v>
      </c>
      <c r="L217" s="120"/>
      <c r="M217" s="125"/>
      <c r="P217" s="126">
        <f>SUM(P218:P234)</f>
        <v>0</v>
      </c>
      <c r="R217" s="126">
        <f>SUM(R218:R234)</f>
        <v>1.4038641999999999</v>
      </c>
      <c r="T217" s="127">
        <f>SUM(T218:T234)</f>
        <v>0.33827999999999997</v>
      </c>
      <c r="AR217" s="121" t="s">
        <v>82</v>
      </c>
      <c r="AT217" s="128" t="s">
        <v>71</v>
      </c>
      <c r="AU217" s="128" t="s">
        <v>80</v>
      </c>
      <c r="AY217" s="121" t="s">
        <v>181</v>
      </c>
      <c r="BK217" s="129">
        <f>SUM(BK218:BK234)</f>
        <v>0</v>
      </c>
    </row>
    <row r="218" spans="2:65" s="1" customFormat="1" ht="24.2" customHeight="1">
      <c r="B218" s="132"/>
      <c r="C218" s="133" t="s">
        <v>353</v>
      </c>
      <c r="D218" s="133" t="s">
        <v>184</v>
      </c>
      <c r="E218" s="134" t="s">
        <v>1373</v>
      </c>
      <c r="F218" s="135" t="s">
        <v>1374</v>
      </c>
      <c r="G218" s="136" t="s">
        <v>187</v>
      </c>
      <c r="H218" s="137">
        <v>17.82</v>
      </c>
      <c r="I218" s="138"/>
      <c r="J218" s="139">
        <f>ROUND(I218*H218,2)</f>
        <v>0</v>
      </c>
      <c r="K218" s="135" t="s">
        <v>188</v>
      </c>
      <c r="L218" s="32"/>
      <c r="M218" s="140" t="s">
        <v>1</v>
      </c>
      <c r="N218" s="141" t="s">
        <v>37</v>
      </c>
      <c r="P218" s="142">
        <f>O218*H218</f>
        <v>0</v>
      </c>
      <c r="Q218" s="142">
        <v>5.0259999999999999E-2</v>
      </c>
      <c r="R218" s="142">
        <f>Q218*H218</f>
        <v>0.89563320000000002</v>
      </c>
      <c r="S218" s="142">
        <v>0</v>
      </c>
      <c r="T218" s="143">
        <f>S218*H218</f>
        <v>0</v>
      </c>
      <c r="AR218" s="144" t="s">
        <v>127</v>
      </c>
      <c r="AT218" s="144" t="s">
        <v>184</v>
      </c>
      <c r="AU218" s="144" t="s">
        <v>82</v>
      </c>
      <c r="AY218" s="17" t="s">
        <v>181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80</v>
      </c>
      <c r="BK218" s="145">
        <f>ROUND(I218*H218,2)</f>
        <v>0</v>
      </c>
      <c r="BL218" s="17" t="s">
        <v>127</v>
      </c>
      <c r="BM218" s="144" t="s">
        <v>1375</v>
      </c>
    </row>
    <row r="219" spans="2:65" s="12" customFormat="1">
      <c r="B219" s="146"/>
      <c r="D219" s="147" t="s">
        <v>191</v>
      </c>
      <c r="E219" s="148" t="s">
        <v>1</v>
      </c>
      <c r="F219" s="149" t="s">
        <v>1376</v>
      </c>
      <c r="H219" s="150">
        <v>17.82</v>
      </c>
      <c r="I219" s="151"/>
      <c r="L219" s="146"/>
      <c r="M219" s="152"/>
      <c r="T219" s="153"/>
      <c r="AT219" s="148" t="s">
        <v>191</v>
      </c>
      <c r="AU219" s="148" t="s">
        <v>82</v>
      </c>
      <c r="AV219" s="12" t="s">
        <v>82</v>
      </c>
      <c r="AW219" s="12" t="s">
        <v>29</v>
      </c>
      <c r="AX219" s="12" t="s">
        <v>80</v>
      </c>
      <c r="AY219" s="148" t="s">
        <v>181</v>
      </c>
    </row>
    <row r="220" spans="2:65" s="1" customFormat="1" ht="24.2" customHeight="1">
      <c r="B220" s="132"/>
      <c r="C220" s="133" t="s">
        <v>358</v>
      </c>
      <c r="D220" s="133" t="s">
        <v>184</v>
      </c>
      <c r="E220" s="134" t="s">
        <v>349</v>
      </c>
      <c r="F220" s="135" t="s">
        <v>350</v>
      </c>
      <c r="G220" s="136" t="s">
        <v>187</v>
      </c>
      <c r="H220" s="137">
        <v>5</v>
      </c>
      <c r="I220" s="138"/>
      <c r="J220" s="139">
        <f>ROUND(I220*H220,2)</f>
        <v>0</v>
      </c>
      <c r="K220" s="135" t="s">
        <v>188</v>
      </c>
      <c r="L220" s="32"/>
      <c r="M220" s="140" t="s">
        <v>1</v>
      </c>
      <c r="N220" s="141" t="s">
        <v>37</v>
      </c>
      <c r="P220" s="142">
        <f>O220*H220</f>
        <v>0</v>
      </c>
      <c r="Q220" s="142">
        <v>0</v>
      </c>
      <c r="R220" s="142">
        <f>Q220*H220</f>
        <v>0</v>
      </c>
      <c r="S220" s="142">
        <v>5.638E-2</v>
      </c>
      <c r="T220" s="143">
        <f>S220*H220</f>
        <v>0.28189999999999998</v>
      </c>
      <c r="AR220" s="144" t="s">
        <v>127</v>
      </c>
      <c r="AT220" s="144" t="s">
        <v>184</v>
      </c>
      <c r="AU220" s="144" t="s">
        <v>82</v>
      </c>
      <c r="AY220" s="17" t="s">
        <v>181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80</v>
      </c>
      <c r="BK220" s="145">
        <f>ROUND(I220*H220,2)</f>
        <v>0</v>
      </c>
      <c r="BL220" s="17" t="s">
        <v>127</v>
      </c>
      <c r="BM220" s="144" t="s">
        <v>1377</v>
      </c>
    </row>
    <row r="221" spans="2:65" s="12" customFormat="1">
      <c r="B221" s="146"/>
      <c r="D221" s="147" t="s">
        <v>191</v>
      </c>
      <c r="E221" s="148" t="s">
        <v>1</v>
      </c>
      <c r="F221" s="149" t="s">
        <v>206</v>
      </c>
      <c r="H221" s="150">
        <v>5</v>
      </c>
      <c r="I221" s="151"/>
      <c r="L221" s="146"/>
      <c r="M221" s="152"/>
      <c r="T221" s="153"/>
      <c r="AT221" s="148" t="s">
        <v>191</v>
      </c>
      <c r="AU221" s="148" t="s">
        <v>82</v>
      </c>
      <c r="AV221" s="12" t="s">
        <v>82</v>
      </c>
      <c r="AW221" s="12" t="s">
        <v>29</v>
      </c>
      <c r="AX221" s="12" t="s">
        <v>72</v>
      </c>
      <c r="AY221" s="148" t="s">
        <v>181</v>
      </c>
    </row>
    <row r="222" spans="2:65" s="13" customFormat="1">
      <c r="B222" s="154"/>
      <c r="D222" s="147" t="s">
        <v>191</v>
      </c>
      <c r="E222" s="155" t="s">
        <v>1</v>
      </c>
      <c r="F222" s="156" t="s">
        <v>193</v>
      </c>
      <c r="H222" s="157">
        <v>5</v>
      </c>
      <c r="I222" s="158"/>
      <c r="L222" s="154"/>
      <c r="M222" s="159"/>
      <c r="T222" s="160"/>
      <c r="AT222" s="155" t="s">
        <v>191</v>
      </c>
      <c r="AU222" s="155" t="s">
        <v>82</v>
      </c>
      <c r="AV222" s="13" t="s">
        <v>189</v>
      </c>
      <c r="AW222" s="13" t="s">
        <v>29</v>
      </c>
      <c r="AX222" s="13" t="s">
        <v>80</v>
      </c>
      <c r="AY222" s="155" t="s">
        <v>181</v>
      </c>
    </row>
    <row r="223" spans="2:65" s="1" customFormat="1" ht="24.2" customHeight="1">
      <c r="B223" s="132"/>
      <c r="C223" s="133" t="s">
        <v>362</v>
      </c>
      <c r="D223" s="133" t="s">
        <v>184</v>
      </c>
      <c r="E223" s="134" t="s">
        <v>866</v>
      </c>
      <c r="F223" s="135" t="s">
        <v>867</v>
      </c>
      <c r="G223" s="136" t="s">
        <v>356</v>
      </c>
      <c r="H223" s="137">
        <v>1</v>
      </c>
      <c r="I223" s="138"/>
      <c r="J223" s="139">
        <f>ROUND(I223*H223,2)</f>
        <v>0</v>
      </c>
      <c r="K223" s="135" t="s">
        <v>1</v>
      </c>
      <c r="L223" s="32"/>
      <c r="M223" s="140" t="s">
        <v>1</v>
      </c>
      <c r="N223" s="141" t="s">
        <v>37</v>
      </c>
      <c r="P223" s="142">
        <f>O223*H223</f>
        <v>0</v>
      </c>
      <c r="Q223" s="142">
        <v>0</v>
      </c>
      <c r="R223" s="142">
        <f>Q223*H223</f>
        <v>0</v>
      </c>
      <c r="S223" s="142">
        <v>5.638E-2</v>
      </c>
      <c r="T223" s="143">
        <f>S223*H223</f>
        <v>5.638E-2</v>
      </c>
      <c r="AR223" s="144" t="s">
        <v>127</v>
      </c>
      <c r="AT223" s="144" t="s">
        <v>184</v>
      </c>
      <c r="AU223" s="144" t="s">
        <v>82</v>
      </c>
      <c r="AY223" s="17" t="s">
        <v>181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80</v>
      </c>
      <c r="BK223" s="145">
        <f>ROUND(I223*H223,2)</f>
        <v>0</v>
      </c>
      <c r="BL223" s="17" t="s">
        <v>127</v>
      </c>
      <c r="BM223" s="144" t="s">
        <v>1378</v>
      </c>
    </row>
    <row r="224" spans="2:65" s="12" customFormat="1">
      <c r="B224" s="146"/>
      <c r="D224" s="147" t="s">
        <v>191</v>
      </c>
      <c r="E224" s="148" t="s">
        <v>1</v>
      </c>
      <c r="F224" s="149" t="s">
        <v>80</v>
      </c>
      <c r="H224" s="150">
        <v>1</v>
      </c>
      <c r="I224" s="151"/>
      <c r="L224" s="146"/>
      <c r="M224" s="152"/>
      <c r="T224" s="153"/>
      <c r="AT224" s="148" t="s">
        <v>191</v>
      </c>
      <c r="AU224" s="148" t="s">
        <v>82</v>
      </c>
      <c r="AV224" s="12" t="s">
        <v>82</v>
      </c>
      <c r="AW224" s="12" t="s">
        <v>29</v>
      </c>
      <c r="AX224" s="12" t="s">
        <v>80</v>
      </c>
      <c r="AY224" s="148" t="s">
        <v>181</v>
      </c>
    </row>
    <row r="225" spans="2:65" s="1" customFormat="1" ht="24.2" customHeight="1">
      <c r="B225" s="132"/>
      <c r="C225" s="133" t="s">
        <v>368</v>
      </c>
      <c r="D225" s="133" t="s">
        <v>184</v>
      </c>
      <c r="E225" s="134" t="s">
        <v>359</v>
      </c>
      <c r="F225" s="135" t="s">
        <v>360</v>
      </c>
      <c r="G225" s="136" t="s">
        <v>187</v>
      </c>
      <c r="H225" s="137">
        <v>13</v>
      </c>
      <c r="I225" s="138"/>
      <c r="J225" s="139">
        <f>ROUND(I225*H225,2)</f>
        <v>0</v>
      </c>
      <c r="K225" s="135" t="s">
        <v>188</v>
      </c>
      <c r="L225" s="32"/>
      <c r="M225" s="140" t="s">
        <v>1</v>
      </c>
      <c r="N225" s="141" t="s">
        <v>37</v>
      </c>
      <c r="P225" s="142">
        <f>O225*H225</f>
        <v>0</v>
      </c>
      <c r="Q225" s="142">
        <v>2.4889999999999999E-2</v>
      </c>
      <c r="R225" s="142">
        <f>Q225*H225</f>
        <v>0.32356999999999997</v>
      </c>
      <c r="S225" s="142">
        <v>0</v>
      </c>
      <c r="T225" s="143">
        <f>S225*H225</f>
        <v>0</v>
      </c>
      <c r="AR225" s="144" t="s">
        <v>127</v>
      </c>
      <c r="AT225" s="144" t="s">
        <v>184</v>
      </c>
      <c r="AU225" s="144" t="s">
        <v>82</v>
      </c>
      <c r="AY225" s="17" t="s">
        <v>181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80</v>
      </c>
      <c r="BK225" s="145">
        <f>ROUND(I225*H225,2)</f>
        <v>0</v>
      </c>
      <c r="BL225" s="17" t="s">
        <v>127</v>
      </c>
      <c r="BM225" s="144" t="s">
        <v>1379</v>
      </c>
    </row>
    <row r="226" spans="2:65" s="1" customFormat="1" ht="24.2" customHeight="1">
      <c r="B226" s="132"/>
      <c r="C226" s="133" t="s">
        <v>374</v>
      </c>
      <c r="D226" s="133" t="s">
        <v>184</v>
      </c>
      <c r="E226" s="134" t="s">
        <v>1380</v>
      </c>
      <c r="F226" s="135" t="s">
        <v>1381</v>
      </c>
      <c r="G226" s="136" t="s">
        <v>240</v>
      </c>
      <c r="H226" s="137">
        <v>4.5</v>
      </c>
      <c r="I226" s="138"/>
      <c r="J226" s="139">
        <f>ROUND(I226*H226,2)</f>
        <v>0</v>
      </c>
      <c r="K226" s="135" t="s">
        <v>188</v>
      </c>
      <c r="L226" s="32"/>
      <c r="M226" s="140" t="s">
        <v>1</v>
      </c>
      <c r="N226" s="141" t="s">
        <v>37</v>
      </c>
      <c r="P226" s="142">
        <f>O226*H226</f>
        <v>0</v>
      </c>
      <c r="Q226" s="142">
        <v>3.6850000000000001E-2</v>
      </c>
      <c r="R226" s="142">
        <f>Q226*H226</f>
        <v>0.165825</v>
      </c>
      <c r="S226" s="142">
        <v>0</v>
      </c>
      <c r="T226" s="143">
        <f>S226*H226</f>
        <v>0</v>
      </c>
      <c r="AR226" s="144" t="s">
        <v>127</v>
      </c>
      <c r="AT226" s="144" t="s">
        <v>184</v>
      </c>
      <c r="AU226" s="144" t="s">
        <v>82</v>
      </c>
      <c r="AY226" s="17" t="s">
        <v>181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80</v>
      </c>
      <c r="BK226" s="145">
        <f>ROUND(I226*H226,2)</f>
        <v>0</v>
      </c>
      <c r="BL226" s="17" t="s">
        <v>127</v>
      </c>
      <c r="BM226" s="144" t="s">
        <v>678</v>
      </c>
    </row>
    <row r="227" spans="2:65" s="14" customFormat="1">
      <c r="B227" s="164"/>
      <c r="D227" s="147" t="s">
        <v>191</v>
      </c>
      <c r="E227" s="165" t="s">
        <v>1</v>
      </c>
      <c r="F227" s="166" t="s">
        <v>366</v>
      </c>
      <c r="H227" s="165" t="s">
        <v>1</v>
      </c>
      <c r="I227" s="167"/>
      <c r="L227" s="164"/>
      <c r="M227" s="168"/>
      <c r="T227" s="169"/>
      <c r="AT227" s="165" t="s">
        <v>191</v>
      </c>
      <c r="AU227" s="165" t="s">
        <v>82</v>
      </c>
      <c r="AV227" s="14" t="s">
        <v>80</v>
      </c>
      <c r="AW227" s="14" t="s">
        <v>29</v>
      </c>
      <c r="AX227" s="14" t="s">
        <v>72</v>
      </c>
      <c r="AY227" s="165" t="s">
        <v>181</v>
      </c>
    </row>
    <row r="228" spans="2:65" s="12" customFormat="1">
      <c r="B228" s="146"/>
      <c r="D228" s="147" t="s">
        <v>191</v>
      </c>
      <c r="E228" s="148" t="s">
        <v>1</v>
      </c>
      <c r="F228" s="149" t="s">
        <v>1382</v>
      </c>
      <c r="H228" s="150">
        <v>4.5</v>
      </c>
      <c r="I228" s="151"/>
      <c r="L228" s="146"/>
      <c r="M228" s="152"/>
      <c r="T228" s="153"/>
      <c r="AT228" s="148" t="s">
        <v>191</v>
      </c>
      <c r="AU228" s="148" t="s">
        <v>82</v>
      </c>
      <c r="AV228" s="12" t="s">
        <v>82</v>
      </c>
      <c r="AW228" s="12" t="s">
        <v>29</v>
      </c>
      <c r="AX228" s="12" t="s">
        <v>80</v>
      </c>
      <c r="AY228" s="148" t="s">
        <v>181</v>
      </c>
    </row>
    <row r="229" spans="2:65" s="1" customFormat="1" ht="21.75" customHeight="1">
      <c r="B229" s="132"/>
      <c r="C229" s="133" t="s">
        <v>378</v>
      </c>
      <c r="D229" s="133" t="s">
        <v>184</v>
      </c>
      <c r="E229" s="134" t="s">
        <v>369</v>
      </c>
      <c r="F229" s="135" t="s">
        <v>370</v>
      </c>
      <c r="G229" s="136" t="s">
        <v>240</v>
      </c>
      <c r="H229" s="137">
        <v>3.4</v>
      </c>
      <c r="I229" s="138"/>
      <c r="J229" s="139">
        <f>ROUND(I229*H229,2)</f>
        <v>0</v>
      </c>
      <c r="K229" s="135" t="s">
        <v>188</v>
      </c>
      <c r="L229" s="32"/>
      <c r="M229" s="140" t="s">
        <v>1</v>
      </c>
      <c r="N229" s="141" t="s">
        <v>37</v>
      </c>
      <c r="P229" s="142">
        <f>O229*H229</f>
        <v>0</v>
      </c>
      <c r="Q229" s="142">
        <v>5.5399999999999998E-3</v>
      </c>
      <c r="R229" s="142">
        <f>Q229*H229</f>
        <v>1.8835999999999999E-2</v>
      </c>
      <c r="S229" s="142">
        <v>0</v>
      </c>
      <c r="T229" s="143">
        <f>S229*H229</f>
        <v>0</v>
      </c>
      <c r="AR229" s="144" t="s">
        <v>127</v>
      </c>
      <c r="AT229" s="144" t="s">
        <v>184</v>
      </c>
      <c r="AU229" s="144" t="s">
        <v>82</v>
      </c>
      <c r="AY229" s="17" t="s">
        <v>181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80</v>
      </c>
      <c r="BK229" s="145">
        <f>ROUND(I229*H229,2)</f>
        <v>0</v>
      </c>
      <c r="BL229" s="17" t="s">
        <v>127</v>
      </c>
      <c r="BM229" s="144" t="s">
        <v>679</v>
      </c>
    </row>
    <row r="230" spans="2:65" s="14" customFormat="1">
      <c r="B230" s="164"/>
      <c r="D230" s="147" t="s">
        <v>191</v>
      </c>
      <c r="E230" s="165" t="s">
        <v>1</v>
      </c>
      <c r="F230" s="166" t="s">
        <v>680</v>
      </c>
      <c r="H230" s="165" t="s">
        <v>1</v>
      </c>
      <c r="I230" s="167"/>
      <c r="L230" s="164"/>
      <c r="M230" s="168"/>
      <c r="T230" s="169"/>
      <c r="AT230" s="165" t="s">
        <v>191</v>
      </c>
      <c r="AU230" s="165" t="s">
        <v>82</v>
      </c>
      <c r="AV230" s="14" t="s">
        <v>80</v>
      </c>
      <c r="AW230" s="14" t="s">
        <v>29</v>
      </c>
      <c r="AX230" s="14" t="s">
        <v>72</v>
      </c>
      <c r="AY230" s="165" t="s">
        <v>181</v>
      </c>
    </row>
    <row r="231" spans="2:65" s="12" customFormat="1">
      <c r="B231" s="146"/>
      <c r="D231" s="147" t="s">
        <v>191</v>
      </c>
      <c r="E231" s="148" t="s">
        <v>1</v>
      </c>
      <c r="F231" s="149" t="s">
        <v>1034</v>
      </c>
      <c r="H231" s="150">
        <v>3.4</v>
      </c>
      <c r="I231" s="151"/>
      <c r="L231" s="146"/>
      <c r="M231" s="152"/>
      <c r="T231" s="153"/>
      <c r="AT231" s="148" t="s">
        <v>191</v>
      </c>
      <c r="AU231" s="148" t="s">
        <v>82</v>
      </c>
      <c r="AV231" s="12" t="s">
        <v>82</v>
      </c>
      <c r="AW231" s="12" t="s">
        <v>29</v>
      </c>
      <c r="AX231" s="12" t="s">
        <v>72</v>
      </c>
      <c r="AY231" s="148" t="s">
        <v>181</v>
      </c>
    </row>
    <row r="232" spans="2:65" s="13" customFormat="1">
      <c r="B232" s="154"/>
      <c r="D232" s="147" t="s">
        <v>191</v>
      </c>
      <c r="E232" s="155" t="s">
        <v>1</v>
      </c>
      <c r="F232" s="156" t="s">
        <v>193</v>
      </c>
      <c r="H232" s="157">
        <v>3.4</v>
      </c>
      <c r="I232" s="158"/>
      <c r="L232" s="154"/>
      <c r="M232" s="159"/>
      <c r="T232" s="160"/>
      <c r="AT232" s="155" t="s">
        <v>191</v>
      </c>
      <c r="AU232" s="155" t="s">
        <v>82</v>
      </c>
      <c r="AV232" s="13" t="s">
        <v>189</v>
      </c>
      <c r="AW232" s="13" t="s">
        <v>29</v>
      </c>
      <c r="AX232" s="13" t="s">
        <v>80</v>
      </c>
      <c r="AY232" s="155" t="s">
        <v>181</v>
      </c>
    </row>
    <row r="233" spans="2:65" s="1" customFormat="1" ht="24.2" customHeight="1">
      <c r="B233" s="132"/>
      <c r="C233" s="133" t="s">
        <v>384</v>
      </c>
      <c r="D233" s="133" t="s">
        <v>184</v>
      </c>
      <c r="E233" s="134" t="s">
        <v>375</v>
      </c>
      <c r="F233" s="135" t="s">
        <v>376</v>
      </c>
      <c r="G233" s="136" t="s">
        <v>236</v>
      </c>
      <c r="H233" s="137">
        <v>1.4039999999999999</v>
      </c>
      <c r="I233" s="138"/>
      <c r="J233" s="139">
        <f>ROUND(I233*H233,2)</f>
        <v>0</v>
      </c>
      <c r="K233" s="135" t="s">
        <v>188</v>
      </c>
      <c r="L233" s="32"/>
      <c r="M233" s="140" t="s">
        <v>1</v>
      </c>
      <c r="N233" s="141" t="s">
        <v>37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127</v>
      </c>
      <c r="AT233" s="144" t="s">
        <v>184</v>
      </c>
      <c r="AU233" s="144" t="s">
        <v>82</v>
      </c>
      <c r="AY233" s="17" t="s">
        <v>181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80</v>
      </c>
      <c r="BK233" s="145">
        <f>ROUND(I233*H233,2)</f>
        <v>0</v>
      </c>
      <c r="BL233" s="17" t="s">
        <v>127</v>
      </c>
      <c r="BM233" s="144" t="s">
        <v>682</v>
      </c>
    </row>
    <row r="234" spans="2:65" s="1" customFormat="1" ht="24.2" customHeight="1">
      <c r="B234" s="132"/>
      <c r="C234" s="133" t="s">
        <v>388</v>
      </c>
      <c r="D234" s="133" t="s">
        <v>184</v>
      </c>
      <c r="E234" s="134" t="s">
        <v>379</v>
      </c>
      <c r="F234" s="135" t="s">
        <v>380</v>
      </c>
      <c r="G234" s="136" t="s">
        <v>236</v>
      </c>
      <c r="H234" s="137">
        <v>1.4039999999999999</v>
      </c>
      <c r="I234" s="138"/>
      <c r="J234" s="139">
        <f>ROUND(I234*H234,2)</f>
        <v>0</v>
      </c>
      <c r="K234" s="135" t="s">
        <v>188</v>
      </c>
      <c r="L234" s="32"/>
      <c r="M234" s="140" t="s">
        <v>1</v>
      </c>
      <c r="N234" s="141" t="s">
        <v>37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127</v>
      </c>
      <c r="AT234" s="144" t="s">
        <v>184</v>
      </c>
      <c r="AU234" s="144" t="s">
        <v>82</v>
      </c>
      <c r="AY234" s="17" t="s">
        <v>181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80</v>
      </c>
      <c r="BK234" s="145">
        <f>ROUND(I234*H234,2)</f>
        <v>0</v>
      </c>
      <c r="BL234" s="17" t="s">
        <v>127</v>
      </c>
      <c r="BM234" s="144" t="s">
        <v>683</v>
      </c>
    </row>
    <row r="235" spans="2:65" s="11" customFormat="1" ht="22.9" customHeight="1">
      <c r="B235" s="120"/>
      <c r="D235" s="121" t="s">
        <v>71</v>
      </c>
      <c r="E235" s="130" t="s">
        <v>382</v>
      </c>
      <c r="F235" s="130" t="s">
        <v>383</v>
      </c>
      <c r="I235" s="123"/>
      <c r="J235" s="131">
        <f>BK235</f>
        <v>0</v>
      </c>
      <c r="L235" s="120"/>
      <c r="M235" s="125"/>
      <c r="P235" s="126">
        <f>SUM(P236:P240)</f>
        <v>0</v>
      </c>
      <c r="R235" s="126">
        <f>SUM(R236:R240)</f>
        <v>2.1579999999999998E-2</v>
      </c>
      <c r="T235" s="127">
        <f>SUM(T236:T240)</f>
        <v>1.1679999999999999E-2</v>
      </c>
      <c r="AR235" s="121" t="s">
        <v>82</v>
      </c>
      <c r="AT235" s="128" t="s">
        <v>71</v>
      </c>
      <c r="AU235" s="128" t="s">
        <v>80</v>
      </c>
      <c r="AY235" s="121" t="s">
        <v>181</v>
      </c>
      <c r="BK235" s="129">
        <f>SUM(BK236:BK240)</f>
        <v>0</v>
      </c>
    </row>
    <row r="236" spans="2:65" s="1" customFormat="1" ht="37.9" customHeight="1">
      <c r="B236" s="132"/>
      <c r="C236" s="133" t="s">
        <v>392</v>
      </c>
      <c r="D236" s="133" t="s">
        <v>184</v>
      </c>
      <c r="E236" s="134" t="s">
        <v>385</v>
      </c>
      <c r="F236" s="135" t="s">
        <v>386</v>
      </c>
      <c r="G236" s="136" t="s">
        <v>187</v>
      </c>
      <c r="H236" s="137">
        <v>2</v>
      </c>
      <c r="I236" s="138"/>
      <c r="J236" s="139">
        <f>ROUND(I236*H236,2)</f>
        <v>0</v>
      </c>
      <c r="K236" s="135" t="s">
        <v>188</v>
      </c>
      <c r="L236" s="32"/>
      <c r="M236" s="140" t="s">
        <v>1</v>
      </c>
      <c r="N236" s="141" t="s">
        <v>37</v>
      </c>
      <c r="P236" s="142">
        <f>O236*H236</f>
        <v>0</v>
      </c>
      <c r="Q236" s="142">
        <v>0</v>
      </c>
      <c r="R236" s="142">
        <f>Q236*H236</f>
        <v>0</v>
      </c>
      <c r="S236" s="142">
        <v>5.8399999999999997E-3</v>
      </c>
      <c r="T236" s="143">
        <f>S236*H236</f>
        <v>1.1679999999999999E-2</v>
      </c>
      <c r="AR236" s="144" t="s">
        <v>127</v>
      </c>
      <c r="AT236" s="144" t="s">
        <v>184</v>
      </c>
      <c r="AU236" s="144" t="s">
        <v>82</v>
      </c>
      <c r="AY236" s="17" t="s">
        <v>181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80</v>
      </c>
      <c r="BK236" s="145">
        <f>ROUND(I236*H236,2)</f>
        <v>0</v>
      </c>
      <c r="BL236" s="17" t="s">
        <v>127</v>
      </c>
      <c r="BM236" s="144" t="s">
        <v>684</v>
      </c>
    </row>
    <row r="237" spans="2:65" s="1" customFormat="1" ht="33" customHeight="1">
      <c r="B237" s="132"/>
      <c r="C237" s="133" t="s">
        <v>396</v>
      </c>
      <c r="D237" s="133" t="s">
        <v>184</v>
      </c>
      <c r="E237" s="134" t="s">
        <v>389</v>
      </c>
      <c r="F237" s="135" t="s">
        <v>390</v>
      </c>
      <c r="G237" s="136" t="s">
        <v>187</v>
      </c>
      <c r="H237" s="137">
        <v>2</v>
      </c>
      <c r="I237" s="138"/>
      <c r="J237" s="139">
        <f>ROUND(I237*H237,2)</f>
        <v>0</v>
      </c>
      <c r="K237" s="135" t="s">
        <v>188</v>
      </c>
      <c r="L237" s="32"/>
      <c r="M237" s="140" t="s">
        <v>1</v>
      </c>
      <c r="N237" s="141" t="s">
        <v>37</v>
      </c>
      <c r="P237" s="142">
        <f>O237*H237</f>
        <v>0</v>
      </c>
      <c r="Q237" s="142">
        <v>1.0789999999999999E-2</v>
      </c>
      <c r="R237" s="142">
        <f>Q237*H237</f>
        <v>2.1579999999999998E-2</v>
      </c>
      <c r="S237" s="142">
        <v>0</v>
      </c>
      <c r="T237" s="143">
        <f>S237*H237</f>
        <v>0</v>
      </c>
      <c r="AR237" s="144" t="s">
        <v>127</v>
      </c>
      <c r="AT237" s="144" t="s">
        <v>184</v>
      </c>
      <c r="AU237" s="144" t="s">
        <v>82</v>
      </c>
      <c r="AY237" s="17" t="s">
        <v>181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80</v>
      </c>
      <c r="BK237" s="145">
        <f>ROUND(I237*H237,2)</f>
        <v>0</v>
      </c>
      <c r="BL237" s="17" t="s">
        <v>127</v>
      </c>
      <c r="BM237" s="144" t="s">
        <v>685</v>
      </c>
    </row>
    <row r="238" spans="2:65" s="12" customFormat="1">
      <c r="B238" s="146"/>
      <c r="D238" s="147" t="s">
        <v>191</v>
      </c>
      <c r="E238" s="148" t="s">
        <v>1</v>
      </c>
      <c r="F238" s="149" t="s">
        <v>82</v>
      </c>
      <c r="H238" s="150">
        <v>2</v>
      </c>
      <c r="I238" s="151"/>
      <c r="L238" s="146"/>
      <c r="M238" s="152"/>
      <c r="T238" s="153"/>
      <c r="AT238" s="148" t="s">
        <v>191</v>
      </c>
      <c r="AU238" s="148" t="s">
        <v>82</v>
      </c>
      <c r="AV238" s="12" t="s">
        <v>82</v>
      </c>
      <c r="AW238" s="12" t="s">
        <v>29</v>
      </c>
      <c r="AX238" s="12" t="s">
        <v>80</v>
      </c>
      <c r="AY238" s="148" t="s">
        <v>181</v>
      </c>
    </row>
    <row r="239" spans="2:65" s="1" customFormat="1" ht="24.2" customHeight="1">
      <c r="B239" s="132"/>
      <c r="C239" s="133" t="s">
        <v>402</v>
      </c>
      <c r="D239" s="133" t="s">
        <v>184</v>
      </c>
      <c r="E239" s="134" t="s">
        <v>393</v>
      </c>
      <c r="F239" s="135" t="s">
        <v>394</v>
      </c>
      <c r="G239" s="136" t="s">
        <v>236</v>
      </c>
      <c r="H239" s="137">
        <v>2.1999999999999999E-2</v>
      </c>
      <c r="I239" s="138"/>
      <c r="J239" s="139">
        <f>ROUND(I239*H239,2)</f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80</v>
      </c>
      <c r="BK239" s="145">
        <f>ROUND(I239*H239,2)</f>
        <v>0</v>
      </c>
      <c r="BL239" s="17" t="s">
        <v>127</v>
      </c>
      <c r="BM239" s="144" t="s">
        <v>687</v>
      </c>
    </row>
    <row r="240" spans="2:65" s="1" customFormat="1" ht="24.2" customHeight="1">
      <c r="B240" s="132"/>
      <c r="C240" s="133" t="s">
        <v>406</v>
      </c>
      <c r="D240" s="133" t="s">
        <v>184</v>
      </c>
      <c r="E240" s="134" t="s">
        <v>397</v>
      </c>
      <c r="F240" s="135" t="s">
        <v>398</v>
      </c>
      <c r="G240" s="136" t="s">
        <v>236</v>
      </c>
      <c r="H240" s="137">
        <v>2.1999999999999999E-2</v>
      </c>
      <c r="I240" s="138"/>
      <c r="J240" s="139">
        <f>ROUND(I240*H240,2)</f>
        <v>0</v>
      </c>
      <c r="K240" s="135" t="s">
        <v>188</v>
      </c>
      <c r="L240" s="32"/>
      <c r="M240" s="140" t="s">
        <v>1</v>
      </c>
      <c r="N240" s="141" t="s">
        <v>37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127</v>
      </c>
      <c r="AT240" s="144" t="s">
        <v>184</v>
      </c>
      <c r="AU240" s="144" t="s">
        <v>82</v>
      </c>
      <c r="AY240" s="17" t="s">
        <v>181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80</v>
      </c>
      <c r="BK240" s="145">
        <f>ROUND(I240*H240,2)</f>
        <v>0</v>
      </c>
      <c r="BL240" s="17" t="s">
        <v>127</v>
      </c>
      <c r="BM240" s="144" t="s">
        <v>688</v>
      </c>
    </row>
    <row r="241" spans="2:65" s="11" customFormat="1" ht="22.9" customHeight="1">
      <c r="B241" s="120"/>
      <c r="D241" s="121" t="s">
        <v>71</v>
      </c>
      <c r="E241" s="130" t="s">
        <v>400</v>
      </c>
      <c r="F241" s="130" t="s">
        <v>401</v>
      </c>
      <c r="I241" s="123"/>
      <c r="J241" s="131">
        <f>BK241</f>
        <v>0</v>
      </c>
      <c r="L241" s="120"/>
      <c r="M241" s="125"/>
      <c r="P241" s="126">
        <f>SUM(P242:P245)</f>
        <v>0</v>
      </c>
      <c r="R241" s="126">
        <f>SUM(R242:R245)</f>
        <v>2.5414999999999999E-3</v>
      </c>
      <c r="T241" s="127">
        <f>SUM(T242:T245)</f>
        <v>0</v>
      </c>
      <c r="AR241" s="121" t="s">
        <v>82</v>
      </c>
      <c r="AT241" s="128" t="s">
        <v>71</v>
      </c>
      <c r="AU241" s="128" t="s">
        <v>80</v>
      </c>
      <c r="AY241" s="121" t="s">
        <v>181</v>
      </c>
      <c r="BK241" s="129">
        <f>SUM(BK242:BK245)</f>
        <v>0</v>
      </c>
    </row>
    <row r="242" spans="2:65" s="1" customFormat="1" ht="33" customHeight="1">
      <c r="B242" s="132"/>
      <c r="C242" s="133" t="s">
        <v>410</v>
      </c>
      <c r="D242" s="133" t="s">
        <v>184</v>
      </c>
      <c r="E242" s="134" t="s">
        <v>407</v>
      </c>
      <c r="F242" s="135" t="s">
        <v>408</v>
      </c>
      <c r="G242" s="136" t="s">
        <v>187</v>
      </c>
      <c r="H242" s="137">
        <v>13</v>
      </c>
      <c r="I242" s="138"/>
      <c r="J242" s="139">
        <f>ROUND(I242*H242,2)</f>
        <v>0</v>
      </c>
      <c r="K242" s="135" t="s">
        <v>188</v>
      </c>
      <c r="L242" s="32"/>
      <c r="M242" s="140" t="s">
        <v>1</v>
      </c>
      <c r="N242" s="141" t="s">
        <v>37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4" t="s">
        <v>127</v>
      </c>
      <c r="AT242" s="144" t="s">
        <v>184</v>
      </c>
      <c r="AU242" s="144" t="s">
        <v>82</v>
      </c>
      <c r="AY242" s="17" t="s">
        <v>181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80</v>
      </c>
      <c r="BK242" s="145">
        <f>ROUND(I242*H242,2)</f>
        <v>0</v>
      </c>
      <c r="BL242" s="17" t="s">
        <v>127</v>
      </c>
      <c r="BM242" s="144" t="s">
        <v>1383</v>
      </c>
    </row>
    <row r="243" spans="2:65" s="1" customFormat="1" ht="24.2" customHeight="1">
      <c r="B243" s="132"/>
      <c r="C243" s="170" t="s">
        <v>414</v>
      </c>
      <c r="D243" s="170" t="s">
        <v>272</v>
      </c>
      <c r="E243" s="171" t="s">
        <v>411</v>
      </c>
      <c r="F243" s="172" t="s">
        <v>412</v>
      </c>
      <c r="G243" s="173" t="s">
        <v>187</v>
      </c>
      <c r="H243" s="174">
        <v>14.95</v>
      </c>
      <c r="I243" s="175"/>
      <c r="J243" s="176">
        <f>ROUND(I243*H243,2)</f>
        <v>0</v>
      </c>
      <c r="K243" s="172" t="s">
        <v>188</v>
      </c>
      <c r="L243" s="177"/>
      <c r="M243" s="178" t="s">
        <v>1</v>
      </c>
      <c r="N243" s="179" t="s">
        <v>37</v>
      </c>
      <c r="P243" s="142">
        <f>O243*H243</f>
        <v>0</v>
      </c>
      <c r="Q243" s="142">
        <v>1.7000000000000001E-4</v>
      </c>
      <c r="R243" s="142">
        <f>Q243*H243</f>
        <v>2.5414999999999999E-3</v>
      </c>
      <c r="S243" s="142">
        <v>0</v>
      </c>
      <c r="T243" s="143">
        <f>S243*H243</f>
        <v>0</v>
      </c>
      <c r="AR243" s="144" t="s">
        <v>275</v>
      </c>
      <c r="AT243" s="144" t="s">
        <v>272</v>
      </c>
      <c r="AU243" s="144" t="s">
        <v>82</v>
      </c>
      <c r="AY243" s="17" t="s">
        <v>181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80</v>
      </c>
      <c r="BK243" s="145">
        <f>ROUND(I243*H243,2)</f>
        <v>0</v>
      </c>
      <c r="BL243" s="17" t="s">
        <v>127</v>
      </c>
      <c r="BM243" s="144" t="s">
        <v>1384</v>
      </c>
    </row>
    <row r="244" spans="2:65" s="1" customFormat="1" ht="24.2" customHeight="1">
      <c r="B244" s="132"/>
      <c r="C244" s="133" t="s">
        <v>418</v>
      </c>
      <c r="D244" s="133" t="s">
        <v>184</v>
      </c>
      <c r="E244" s="134" t="s">
        <v>415</v>
      </c>
      <c r="F244" s="135" t="s">
        <v>416</v>
      </c>
      <c r="G244" s="136" t="s">
        <v>236</v>
      </c>
      <c r="H244" s="137">
        <v>3.0000000000000001E-3</v>
      </c>
      <c r="I244" s="138"/>
      <c r="J244" s="139">
        <f>ROUND(I244*H244,2)</f>
        <v>0</v>
      </c>
      <c r="K244" s="135" t="s">
        <v>188</v>
      </c>
      <c r="L244" s="32"/>
      <c r="M244" s="140" t="s">
        <v>1</v>
      </c>
      <c r="N244" s="141" t="s">
        <v>37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127</v>
      </c>
      <c r="AT244" s="144" t="s">
        <v>184</v>
      </c>
      <c r="AU244" s="144" t="s">
        <v>82</v>
      </c>
      <c r="AY244" s="17" t="s">
        <v>181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80</v>
      </c>
      <c r="BK244" s="145">
        <f>ROUND(I244*H244,2)</f>
        <v>0</v>
      </c>
      <c r="BL244" s="17" t="s">
        <v>127</v>
      </c>
      <c r="BM244" s="144" t="s">
        <v>1385</v>
      </c>
    </row>
    <row r="245" spans="2:65" s="1" customFormat="1" ht="24.2" customHeight="1">
      <c r="B245" s="132"/>
      <c r="C245" s="133" t="s">
        <v>424</v>
      </c>
      <c r="D245" s="133" t="s">
        <v>184</v>
      </c>
      <c r="E245" s="134" t="s">
        <v>419</v>
      </c>
      <c r="F245" s="135" t="s">
        <v>420</v>
      </c>
      <c r="G245" s="136" t="s">
        <v>236</v>
      </c>
      <c r="H245" s="137">
        <v>3.0000000000000001E-3</v>
      </c>
      <c r="I245" s="138"/>
      <c r="J245" s="139">
        <f>ROUND(I245*H245,2)</f>
        <v>0</v>
      </c>
      <c r="K245" s="135" t="s">
        <v>188</v>
      </c>
      <c r="L245" s="32"/>
      <c r="M245" s="140" t="s">
        <v>1</v>
      </c>
      <c r="N245" s="141" t="s">
        <v>37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127</v>
      </c>
      <c r="AT245" s="144" t="s">
        <v>184</v>
      </c>
      <c r="AU245" s="144" t="s">
        <v>82</v>
      </c>
      <c r="AY245" s="17" t="s">
        <v>181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80</v>
      </c>
      <c r="BK245" s="145">
        <f>ROUND(I245*H245,2)</f>
        <v>0</v>
      </c>
      <c r="BL245" s="17" t="s">
        <v>127</v>
      </c>
      <c r="BM245" s="144" t="s">
        <v>1386</v>
      </c>
    </row>
    <row r="246" spans="2:65" s="11" customFormat="1" ht="22.9" customHeight="1">
      <c r="B246" s="120"/>
      <c r="D246" s="121" t="s">
        <v>71</v>
      </c>
      <c r="E246" s="130" t="s">
        <v>422</v>
      </c>
      <c r="F246" s="130" t="s">
        <v>423</v>
      </c>
      <c r="I246" s="123"/>
      <c r="J246" s="131">
        <f>BK246</f>
        <v>0</v>
      </c>
      <c r="L246" s="120"/>
      <c r="M246" s="125"/>
      <c r="P246" s="126">
        <f>SUM(P247:P254)</f>
        <v>0</v>
      </c>
      <c r="R246" s="126">
        <f>SUM(R247:R254)</f>
        <v>0</v>
      </c>
      <c r="T246" s="127">
        <f>SUM(T247:T254)</f>
        <v>0.28246599999999999</v>
      </c>
      <c r="AR246" s="121" t="s">
        <v>82</v>
      </c>
      <c r="AT246" s="128" t="s">
        <v>71</v>
      </c>
      <c r="AU246" s="128" t="s">
        <v>80</v>
      </c>
      <c r="AY246" s="121" t="s">
        <v>181</v>
      </c>
      <c r="BK246" s="129">
        <f>SUM(BK247:BK254)</f>
        <v>0</v>
      </c>
    </row>
    <row r="247" spans="2:65" s="1" customFormat="1" ht="21.75" customHeight="1">
      <c r="B247" s="132"/>
      <c r="C247" s="133" t="s">
        <v>428</v>
      </c>
      <c r="D247" s="133" t="s">
        <v>184</v>
      </c>
      <c r="E247" s="134" t="s">
        <v>693</v>
      </c>
      <c r="F247" s="135" t="s">
        <v>694</v>
      </c>
      <c r="G247" s="136" t="s">
        <v>187</v>
      </c>
      <c r="H247" s="137">
        <v>1.7</v>
      </c>
      <c r="I247" s="138"/>
      <c r="J247" s="139">
        <f>ROUND(I247*H247,2)</f>
        <v>0</v>
      </c>
      <c r="K247" s="135" t="s">
        <v>188</v>
      </c>
      <c r="L247" s="32"/>
      <c r="M247" s="140" t="s">
        <v>1</v>
      </c>
      <c r="N247" s="141" t="s">
        <v>37</v>
      </c>
      <c r="P247" s="142">
        <f>O247*H247</f>
        <v>0</v>
      </c>
      <c r="Q247" s="142">
        <v>0</v>
      </c>
      <c r="R247" s="142">
        <f>Q247*H247</f>
        <v>0</v>
      </c>
      <c r="S247" s="142">
        <v>1.098E-2</v>
      </c>
      <c r="T247" s="143">
        <f>S247*H247</f>
        <v>1.8665999999999999E-2</v>
      </c>
      <c r="AR247" s="144" t="s">
        <v>127</v>
      </c>
      <c r="AT247" s="144" t="s">
        <v>184</v>
      </c>
      <c r="AU247" s="144" t="s">
        <v>82</v>
      </c>
      <c r="AY247" s="17" t="s">
        <v>181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80</v>
      </c>
      <c r="BK247" s="145">
        <f>ROUND(I247*H247,2)</f>
        <v>0</v>
      </c>
      <c r="BL247" s="17" t="s">
        <v>127</v>
      </c>
      <c r="BM247" s="144" t="s">
        <v>695</v>
      </c>
    </row>
    <row r="248" spans="2:65" s="14" customFormat="1">
      <c r="B248" s="164"/>
      <c r="D248" s="147" t="s">
        <v>191</v>
      </c>
      <c r="E248" s="165" t="s">
        <v>1</v>
      </c>
      <c r="F248" s="166" t="s">
        <v>680</v>
      </c>
      <c r="H248" s="165" t="s">
        <v>1</v>
      </c>
      <c r="I248" s="167"/>
      <c r="L248" s="164"/>
      <c r="M248" s="168"/>
      <c r="T248" s="169"/>
      <c r="AT248" s="165" t="s">
        <v>191</v>
      </c>
      <c r="AU248" s="165" t="s">
        <v>82</v>
      </c>
      <c r="AV248" s="14" t="s">
        <v>80</v>
      </c>
      <c r="AW248" s="14" t="s">
        <v>29</v>
      </c>
      <c r="AX248" s="14" t="s">
        <v>72</v>
      </c>
      <c r="AY248" s="165" t="s">
        <v>181</v>
      </c>
    </row>
    <row r="249" spans="2:65" s="12" customFormat="1">
      <c r="B249" s="146"/>
      <c r="D249" s="147" t="s">
        <v>191</v>
      </c>
      <c r="E249" s="148" t="s">
        <v>1</v>
      </c>
      <c r="F249" s="149" t="s">
        <v>1039</v>
      </c>
      <c r="H249" s="150">
        <v>1.7</v>
      </c>
      <c r="I249" s="151"/>
      <c r="L249" s="146"/>
      <c r="M249" s="152"/>
      <c r="T249" s="153"/>
      <c r="AT249" s="148" t="s">
        <v>191</v>
      </c>
      <c r="AU249" s="148" t="s">
        <v>82</v>
      </c>
      <c r="AV249" s="12" t="s">
        <v>82</v>
      </c>
      <c r="AW249" s="12" t="s">
        <v>29</v>
      </c>
      <c r="AX249" s="12" t="s">
        <v>72</v>
      </c>
      <c r="AY249" s="148" t="s">
        <v>181</v>
      </c>
    </row>
    <row r="250" spans="2:65" s="13" customFormat="1">
      <c r="B250" s="154"/>
      <c r="D250" s="147" t="s">
        <v>191</v>
      </c>
      <c r="E250" s="155" t="s">
        <v>1</v>
      </c>
      <c r="F250" s="156" t="s">
        <v>193</v>
      </c>
      <c r="H250" s="157">
        <v>1.7</v>
      </c>
      <c r="I250" s="158"/>
      <c r="L250" s="154"/>
      <c r="M250" s="159"/>
      <c r="T250" s="160"/>
      <c r="AT250" s="155" t="s">
        <v>191</v>
      </c>
      <c r="AU250" s="155" t="s">
        <v>82</v>
      </c>
      <c r="AV250" s="13" t="s">
        <v>189</v>
      </c>
      <c r="AW250" s="13" t="s">
        <v>29</v>
      </c>
      <c r="AX250" s="13" t="s">
        <v>80</v>
      </c>
      <c r="AY250" s="155" t="s">
        <v>181</v>
      </c>
    </row>
    <row r="251" spans="2:65" s="1" customFormat="1" ht="24.2" customHeight="1">
      <c r="B251" s="132"/>
      <c r="C251" s="133" t="s">
        <v>432</v>
      </c>
      <c r="D251" s="133" t="s">
        <v>184</v>
      </c>
      <c r="E251" s="134" t="s">
        <v>697</v>
      </c>
      <c r="F251" s="135" t="s">
        <v>698</v>
      </c>
      <c r="G251" s="136" t="s">
        <v>187</v>
      </c>
      <c r="H251" s="137">
        <v>1.7</v>
      </c>
      <c r="I251" s="138"/>
      <c r="J251" s="139">
        <f>ROUND(I251*H251,2)</f>
        <v>0</v>
      </c>
      <c r="K251" s="135" t="s">
        <v>188</v>
      </c>
      <c r="L251" s="32"/>
      <c r="M251" s="140" t="s">
        <v>1</v>
      </c>
      <c r="N251" s="141" t="s">
        <v>37</v>
      </c>
      <c r="P251" s="142">
        <f>O251*H251</f>
        <v>0</v>
      </c>
      <c r="Q251" s="142">
        <v>0</v>
      </c>
      <c r="R251" s="142">
        <f>Q251*H251</f>
        <v>0</v>
      </c>
      <c r="S251" s="142">
        <v>8.0000000000000002E-3</v>
      </c>
      <c r="T251" s="143">
        <f>S251*H251</f>
        <v>1.3599999999999999E-2</v>
      </c>
      <c r="AR251" s="144" t="s">
        <v>127</v>
      </c>
      <c r="AT251" s="144" t="s">
        <v>184</v>
      </c>
      <c r="AU251" s="144" t="s">
        <v>82</v>
      </c>
      <c r="AY251" s="17" t="s">
        <v>181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80</v>
      </c>
      <c r="BK251" s="145">
        <f>ROUND(I251*H251,2)</f>
        <v>0</v>
      </c>
      <c r="BL251" s="17" t="s">
        <v>127</v>
      </c>
      <c r="BM251" s="144" t="s">
        <v>699</v>
      </c>
    </row>
    <row r="252" spans="2:65" s="1" customFormat="1" ht="24.2" customHeight="1">
      <c r="B252" s="132"/>
      <c r="C252" s="133" t="s">
        <v>436</v>
      </c>
      <c r="D252" s="133" t="s">
        <v>184</v>
      </c>
      <c r="E252" s="134" t="s">
        <v>700</v>
      </c>
      <c r="F252" s="135" t="s">
        <v>701</v>
      </c>
      <c r="G252" s="136" t="s">
        <v>356</v>
      </c>
      <c r="H252" s="137">
        <v>1</v>
      </c>
      <c r="I252" s="138"/>
      <c r="J252" s="139">
        <f>ROUND(I252*H252,2)</f>
        <v>0</v>
      </c>
      <c r="K252" s="135" t="s">
        <v>188</v>
      </c>
      <c r="L252" s="32"/>
      <c r="M252" s="140" t="s">
        <v>1</v>
      </c>
      <c r="N252" s="141" t="s">
        <v>37</v>
      </c>
      <c r="P252" s="142">
        <f>O252*H252</f>
        <v>0</v>
      </c>
      <c r="Q252" s="142">
        <v>0</v>
      </c>
      <c r="R252" s="142">
        <f>Q252*H252</f>
        <v>0</v>
      </c>
      <c r="S252" s="142">
        <v>4.1700000000000001E-2</v>
      </c>
      <c r="T252" s="143">
        <f>S252*H252</f>
        <v>4.1700000000000001E-2</v>
      </c>
      <c r="AR252" s="144" t="s">
        <v>127</v>
      </c>
      <c r="AT252" s="144" t="s">
        <v>184</v>
      </c>
      <c r="AU252" s="144" t="s">
        <v>82</v>
      </c>
      <c r="AY252" s="17" t="s">
        <v>181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80</v>
      </c>
      <c r="BK252" s="145">
        <f>ROUND(I252*H252,2)</f>
        <v>0</v>
      </c>
      <c r="BL252" s="17" t="s">
        <v>127</v>
      </c>
      <c r="BM252" s="144" t="s">
        <v>702</v>
      </c>
    </row>
    <row r="253" spans="2:65" s="1" customFormat="1" ht="37.9" customHeight="1">
      <c r="B253" s="132"/>
      <c r="C253" s="133" t="s">
        <v>440</v>
      </c>
      <c r="D253" s="133" t="s">
        <v>184</v>
      </c>
      <c r="E253" s="134" t="s">
        <v>703</v>
      </c>
      <c r="F253" s="135" t="s">
        <v>704</v>
      </c>
      <c r="G253" s="136" t="s">
        <v>356</v>
      </c>
      <c r="H253" s="137">
        <v>1</v>
      </c>
      <c r="I253" s="138"/>
      <c r="J253" s="139">
        <f>ROUND(I253*H253,2)</f>
        <v>0</v>
      </c>
      <c r="K253" s="135" t="s">
        <v>1</v>
      </c>
      <c r="L253" s="32"/>
      <c r="M253" s="140" t="s">
        <v>1</v>
      </c>
      <c r="N253" s="141" t="s">
        <v>37</v>
      </c>
      <c r="P253" s="142">
        <f>O253*H253</f>
        <v>0</v>
      </c>
      <c r="Q253" s="142">
        <v>0</v>
      </c>
      <c r="R253" s="142">
        <f>Q253*H253</f>
        <v>0</v>
      </c>
      <c r="S253" s="142">
        <v>4.1700000000000001E-2</v>
      </c>
      <c r="T253" s="143">
        <f>S253*H253</f>
        <v>4.1700000000000001E-2</v>
      </c>
      <c r="AR253" s="144" t="s">
        <v>127</v>
      </c>
      <c r="AT253" s="144" t="s">
        <v>184</v>
      </c>
      <c r="AU253" s="144" t="s">
        <v>82</v>
      </c>
      <c r="AY253" s="17" t="s">
        <v>181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80</v>
      </c>
      <c r="BK253" s="145">
        <f>ROUND(I253*H253,2)</f>
        <v>0</v>
      </c>
      <c r="BL253" s="17" t="s">
        <v>127</v>
      </c>
      <c r="BM253" s="144" t="s">
        <v>705</v>
      </c>
    </row>
    <row r="254" spans="2:65" s="1" customFormat="1" ht="33" customHeight="1">
      <c r="B254" s="132"/>
      <c r="C254" s="133" t="s">
        <v>444</v>
      </c>
      <c r="D254" s="133" t="s">
        <v>184</v>
      </c>
      <c r="E254" s="134" t="s">
        <v>1387</v>
      </c>
      <c r="F254" s="135" t="s">
        <v>446</v>
      </c>
      <c r="G254" s="136" t="s">
        <v>356</v>
      </c>
      <c r="H254" s="137">
        <v>4</v>
      </c>
      <c r="I254" s="138"/>
      <c r="J254" s="139">
        <f>ROUND(I254*H254,2)</f>
        <v>0</v>
      </c>
      <c r="K254" s="135" t="s">
        <v>1</v>
      </c>
      <c r="L254" s="32"/>
      <c r="M254" s="140" t="s">
        <v>1</v>
      </c>
      <c r="N254" s="141" t="s">
        <v>37</v>
      </c>
      <c r="P254" s="142">
        <f>O254*H254</f>
        <v>0</v>
      </c>
      <c r="Q254" s="142">
        <v>0</v>
      </c>
      <c r="R254" s="142">
        <f>Q254*H254</f>
        <v>0</v>
      </c>
      <c r="S254" s="142">
        <v>4.1700000000000001E-2</v>
      </c>
      <c r="T254" s="143">
        <f>S254*H254</f>
        <v>0.1668</v>
      </c>
      <c r="AR254" s="144" t="s">
        <v>127</v>
      </c>
      <c r="AT254" s="144" t="s">
        <v>184</v>
      </c>
      <c r="AU254" s="144" t="s">
        <v>82</v>
      </c>
      <c r="AY254" s="17" t="s">
        <v>181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80</v>
      </c>
      <c r="BK254" s="145">
        <f>ROUND(I254*H254,2)</f>
        <v>0</v>
      </c>
      <c r="BL254" s="17" t="s">
        <v>127</v>
      </c>
      <c r="BM254" s="144" t="s">
        <v>1388</v>
      </c>
    </row>
    <row r="255" spans="2:65" s="11" customFormat="1" ht="22.9" customHeight="1">
      <c r="B255" s="120"/>
      <c r="D255" s="121" t="s">
        <v>71</v>
      </c>
      <c r="E255" s="130" t="s">
        <v>452</v>
      </c>
      <c r="F255" s="130" t="s">
        <v>453</v>
      </c>
      <c r="I255" s="123"/>
      <c r="J255" s="131">
        <f>BK255</f>
        <v>0</v>
      </c>
      <c r="L255" s="120"/>
      <c r="M255" s="125"/>
      <c r="P255" s="126">
        <f>SUM(P256:P270)</f>
        <v>0</v>
      </c>
      <c r="R255" s="126">
        <f>SUM(R256:R270)</f>
        <v>0.31805279999999997</v>
      </c>
      <c r="T255" s="127">
        <f>SUM(T256:T270)</f>
        <v>0.94283119999999987</v>
      </c>
      <c r="AR255" s="121" t="s">
        <v>82</v>
      </c>
      <c r="AT255" s="128" t="s">
        <v>71</v>
      </c>
      <c r="AU255" s="128" t="s">
        <v>80</v>
      </c>
      <c r="AY255" s="121" t="s">
        <v>181</v>
      </c>
      <c r="BK255" s="129">
        <f>SUM(BK256:BK270)</f>
        <v>0</v>
      </c>
    </row>
    <row r="256" spans="2:65" s="1" customFormat="1" ht="16.5" customHeight="1">
      <c r="B256" s="132"/>
      <c r="C256" s="133" t="s">
        <v>448</v>
      </c>
      <c r="D256" s="133" t="s">
        <v>184</v>
      </c>
      <c r="E256" s="134" t="s">
        <v>455</v>
      </c>
      <c r="F256" s="135" t="s">
        <v>456</v>
      </c>
      <c r="G256" s="136" t="s">
        <v>187</v>
      </c>
      <c r="H256" s="137">
        <v>9.36</v>
      </c>
      <c r="I256" s="138"/>
      <c r="J256" s="139">
        <f>ROUND(I256*H256,2)</f>
        <v>0</v>
      </c>
      <c r="K256" s="135" t="s">
        <v>188</v>
      </c>
      <c r="L256" s="32"/>
      <c r="M256" s="140" t="s">
        <v>1</v>
      </c>
      <c r="N256" s="141" t="s">
        <v>37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127</v>
      </c>
      <c r="AT256" s="144" t="s">
        <v>184</v>
      </c>
      <c r="AU256" s="144" t="s">
        <v>82</v>
      </c>
      <c r="AY256" s="17" t="s">
        <v>181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80</v>
      </c>
      <c r="BK256" s="145">
        <f>ROUND(I256*H256,2)</f>
        <v>0</v>
      </c>
      <c r="BL256" s="17" t="s">
        <v>127</v>
      </c>
      <c r="BM256" s="144" t="s">
        <v>1389</v>
      </c>
    </row>
    <row r="257" spans="2:65" s="12" customFormat="1">
      <c r="B257" s="146"/>
      <c r="D257" s="147" t="s">
        <v>191</v>
      </c>
      <c r="E257" s="148" t="s">
        <v>1</v>
      </c>
      <c r="F257" s="149" t="s">
        <v>1350</v>
      </c>
      <c r="H257" s="150">
        <v>9.36</v>
      </c>
      <c r="I257" s="151"/>
      <c r="L257" s="146"/>
      <c r="M257" s="152"/>
      <c r="T257" s="153"/>
      <c r="AT257" s="148" t="s">
        <v>191</v>
      </c>
      <c r="AU257" s="148" t="s">
        <v>82</v>
      </c>
      <c r="AV257" s="12" t="s">
        <v>82</v>
      </c>
      <c r="AW257" s="12" t="s">
        <v>29</v>
      </c>
      <c r="AX257" s="12" t="s">
        <v>80</v>
      </c>
      <c r="AY257" s="148" t="s">
        <v>181</v>
      </c>
    </row>
    <row r="258" spans="2:65" s="1" customFormat="1" ht="16.5" customHeight="1">
      <c r="B258" s="132"/>
      <c r="C258" s="133" t="s">
        <v>454</v>
      </c>
      <c r="D258" s="133" t="s">
        <v>184</v>
      </c>
      <c r="E258" s="134" t="s">
        <v>460</v>
      </c>
      <c r="F258" s="135" t="s">
        <v>461</v>
      </c>
      <c r="G258" s="136" t="s">
        <v>187</v>
      </c>
      <c r="H258" s="137">
        <v>9.36</v>
      </c>
      <c r="I258" s="138"/>
      <c r="J258" s="139">
        <f>ROUND(I258*H258,2)</f>
        <v>0</v>
      </c>
      <c r="K258" s="135" t="s">
        <v>188</v>
      </c>
      <c r="L258" s="32"/>
      <c r="M258" s="140" t="s">
        <v>1</v>
      </c>
      <c r="N258" s="141" t="s">
        <v>37</v>
      </c>
      <c r="P258" s="142">
        <f>O258*H258</f>
        <v>0</v>
      </c>
      <c r="Q258" s="142">
        <v>2.9999999999999997E-4</v>
      </c>
      <c r="R258" s="142">
        <f>Q258*H258</f>
        <v>2.8079999999999997E-3</v>
      </c>
      <c r="S258" s="142">
        <v>0</v>
      </c>
      <c r="T258" s="143">
        <f>S258*H258</f>
        <v>0</v>
      </c>
      <c r="AR258" s="144" t="s">
        <v>127</v>
      </c>
      <c r="AT258" s="144" t="s">
        <v>184</v>
      </c>
      <c r="AU258" s="144" t="s">
        <v>82</v>
      </c>
      <c r="AY258" s="17" t="s">
        <v>181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80</v>
      </c>
      <c r="BK258" s="145">
        <f>ROUND(I258*H258,2)</f>
        <v>0</v>
      </c>
      <c r="BL258" s="17" t="s">
        <v>127</v>
      </c>
      <c r="BM258" s="144" t="s">
        <v>1390</v>
      </c>
    </row>
    <row r="259" spans="2:65" s="1" customFormat="1" ht="24.2" customHeight="1">
      <c r="B259" s="132"/>
      <c r="C259" s="133" t="s">
        <v>459</v>
      </c>
      <c r="D259" s="133" t="s">
        <v>184</v>
      </c>
      <c r="E259" s="134" t="s">
        <v>464</v>
      </c>
      <c r="F259" s="135" t="s">
        <v>465</v>
      </c>
      <c r="G259" s="136" t="s">
        <v>187</v>
      </c>
      <c r="H259" s="137">
        <v>9.36</v>
      </c>
      <c r="I259" s="138"/>
      <c r="J259" s="139">
        <f>ROUND(I259*H259,2)</f>
        <v>0</v>
      </c>
      <c r="K259" s="135" t="s">
        <v>188</v>
      </c>
      <c r="L259" s="32"/>
      <c r="M259" s="140" t="s">
        <v>1</v>
      </c>
      <c r="N259" s="141" t="s">
        <v>37</v>
      </c>
      <c r="P259" s="142">
        <f>O259*H259</f>
        <v>0</v>
      </c>
      <c r="Q259" s="142">
        <v>7.5799999999999999E-3</v>
      </c>
      <c r="R259" s="142">
        <f>Q259*H259</f>
        <v>7.0948799999999992E-2</v>
      </c>
      <c r="S259" s="142">
        <v>0</v>
      </c>
      <c r="T259" s="143">
        <f>S259*H259</f>
        <v>0</v>
      </c>
      <c r="AR259" s="144" t="s">
        <v>127</v>
      </c>
      <c r="AT259" s="144" t="s">
        <v>184</v>
      </c>
      <c r="AU259" s="144" t="s">
        <v>82</v>
      </c>
      <c r="AY259" s="17" t="s">
        <v>181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80</v>
      </c>
      <c r="BK259" s="145">
        <f>ROUND(I259*H259,2)</f>
        <v>0</v>
      </c>
      <c r="BL259" s="17" t="s">
        <v>127</v>
      </c>
      <c r="BM259" s="144" t="s">
        <v>1391</v>
      </c>
    </row>
    <row r="260" spans="2:65" s="1" customFormat="1" ht="24.2" customHeight="1">
      <c r="B260" s="132"/>
      <c r="C260" s="133" t="s">
        <v>463</v>
      </c>
      <c r="D260" s="133" t="s">
        <v>184</v>
      </c>
      <c r="E260" s="134" t="s">
        <v>1392</v>
      </c>
      <c r="F260" s="135" t="s">
        <v>1393</v>
      </c>
      <c r="G260" s="136" t="s">
        <v>240</v>
      </c>
      <c r="H260" s="137">
        <v>14</v>
      </c>
      <c r="I260" s="138"/>
      <c r="J260" s="139">
        <f>ROUND(I260*H260,2)</f>
        <v>0</v>
      </c>
      <c r="K260" s="135" t="s">
        <v>188</v>
      </c>
      <c r="L260" s="32"/>
      <c r="M260" s="140" t="s">
        <v>1</v>
      </c>
      <c r="N260" s="141" t="s">
        <v>37</v>
      </c>
      <c r="P260" s="142">
        <f>O260*H260</f>
        <v>0</v>
      </c>
      <c r="Q260" s="142">
        <v>0</v>
      </c>
      <c r="R260" s="142">
        <f>Q260*H260</f>
        <v>0</v>
      </c>
      <c r="S260" s="142">
        <v>1.174E-2</v>
      </c>
      <c r="T260" s="143">
        <f>S260*H260</f>
        <v>0.16436000000000001</v>
      </c>
      <c r="AR260" s="144" t="s">
        <v>127</v>
      </c>
      <c r="AT260" s="144" t="s">
        <v>184</v>
      </c>
      <c r="AU260" s="144" t="s">
        <v>82</v>
      </c>
      <c r="AY260" s="17" t="s">
        <v>181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80</v>
      </c>
      <c r="BK260" s="145">
        <f>ROUND(I260*H260,2)</f>
        <v>0</v>
      </c>
      <c r="BL260" s="17" t="s">
        <v>127</v>
      </c>
      <c r="BM260" s="144" t="s">
        <v>1394</v>
      </c>
    </row>
    <row r="261" spans="2:65" s="12" customFormat="1">
      <c r="B261" s="146"/>
      <c r="D261" s="147" t="s">
        <v>191</v>
      </c>
      <c r="E261" s="148" t="s">
        <v>1</v>
      </c>
      <c r="F261" s="149" t="s">
        <v>1395</v>
      </c>
      <c r="H261" s="150">
        <v>14</v>
      </c>
      <c r="I261" s="151"/>
      <c r="L261" s="146"/>
      <c r="M261" s="152"/>
      <c r="T261" s="153"/>
      <c r="AT261" s="148" t="s">
        <v>191</v>
      </c>
      <c r="AU261" s="148" t="s">
        <v>82</v>
      </c>
      <c r="AV261" s="12" t="s">
        <v>82</v>
      </c>
      <c r="AW261" s="12" t="s">
        <v>29</v>
      </c>
      <c r="AX261" s="12" t="s">
        <v>80</v>
      </c>
      <c r="AY261" s="148" t="s">
        <v>181</v>
      </c>
    </row>
    <row r="262" spans="2:65" s="1" customFormat="1" ht="24.2" customHeight="1">
      <c r="B262" s="132"/>
      <c r="C262" s="133" t="s">
        <v>467</v>
      </c>
      <c r="D262" s="133" t="s">
        <v>184</v>
      </c>
      <c r="E262" s="134" t="s">
        <v>1396</v>
      </c>
      <c r="F262" s="135" t="s">
        <v>1397</v>
      </c>
      <c r="G262" s="136" t="s">
        <v>187</v>
      </c>
      <c r="H262" s="137">
        <v>9.36</v>
      </c>
      <c r="I262" s="138"/>
      <c r="J262" s="139">
        <f>ROUND(I262*H262,2)</f>
        <v>0</v>
      </c>
      <c r="K262" s="135" t="s">
        <v>188</v>
      </c>
      <c r="L262" s="32"/>
      <c r="M262" s="140" t="s">
        <v>1</v>
      </c>
      <c r="N262" s="141" t="s">
        <v>37</v>
      </c>
      <c r="P262" s="142">
        <f>O262*H262</f>
        <v>0</v>
      </c>
      <c r="Q262" s="142">
        <v>0</v>
      </c>
      <c r="R262" s="142">
        <f>Q262*H262</f>
        <v>0</v>
      </c>
      <c r="S262" s="142">
        <v>8.3169999999999994E-2</v>
      </c>
      <c r="T262" s="143">
        <f>S262*H262</f>
        <v>0.77847119999999992</v>
      </c>
      <c r="AR262" s="144" t="s">
        <v>127</v>
      </c>
      <c r="AT262" s="144" t="s">
        <v>184</v>
      </c>
      <c r="AU262" s="144" t="s">
        <v>82</v>
      </c>
      <c r="AY262" s="17" t="s">
        <v>181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7" t="s">
        <v>80</v>
      </c>
      <c r="BK262" s="145">
        <f>ROUND(I262*H262,2)</f>
        <v>0</v>
      </c>
      <c r="BL262" s="17" t="s">
        <v>127</v>
      </c>
      <c r="BM262" s="144" t="s">
        <v>1398</v>
      </c>
    </row>
    <row r="263" spans="2:65" s="1" customFormat="1" ht="24.2" customHeight="1">
      <c r="B263" s="132"/>
      <c r="C263" s="133" t="s">
        <v>471</v>
      </c>
      <c r="D263" s="133" t="s">
        <v>184</v>
      </c>
      <c r="E263" s="134" t="s">
        <v>468</v>
      </c>
      <c r="F263" s="135" t="s">
        <v>469</v>
      </c>
      <c r="G263" s="136" t="s">
        <v>187</v>
      </c>
      <c r="H263" s="137">
        <v>9.36</v>
      </c>
      <c r="I263" s="138"/>
      <c r="J263" s="139">
        <f>ROUND(I263*H263,2)</f>
        <v>0</v>
      </c>
      <c r="K263" s="135" t="s">
        <v>188</v>
      </c>
      <c r="L263" s="32"/>
      <c r="M263" s="140" t="s">
        <v>1</v>
      </c>
      <c r="N263" s="141" t="s">
        <v>37</v>
      </c>
      <c r="P263" s="142">
        <f>O263*H263</f>
        <v>0</v>
      </c>
      <c r="Q263" s="142">
        <v>6.3E-3</v>
      </c>
      <c r="R263" s="142">
        <f>Q263*H263</f>
        <v>5.8968E-2</v>
      </c>
      <c r="S263" s="142">
        <v>0</v>
      </c>
      <c r="T263" s="143">
        <f>S263*H263</f>
        <v>0</v>
      </c>
      <c r="AR263" s="144" t="s">
        <v>127</v>
      </c>
      <c r="AT263" s="144" t="s">
        <v>184</v>
      </c>
      <c r="AU263" s="144" t="s">
        <v>82</v>
      </c>
      <c r="AY263" s="17" t="s">
        <v>181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80</v>
      </c>
      <c r="BK263" s="145">
        <f>ROUND(I263*H263,2)</f>
        <v>0</v>
      </c>
      <c r="BL263" s="17" t="s">
        <v>127</v>
      </c>
      <c r="BM263" s="144" t="s">
        <v>1399</v>
      </c>
    </row>
    <row r="264" spans="2:65" s="1" customFormat="1" ht="24.2" customHeight="1">
      <c r="B264" s="132"/>
      <c r="C264" s="170" t="s">
        <v>476</v>
      </c>
      <c r="D264" s="170" t="s">
        <v>272</v>
      </c>
      <c r="E264" s="171" t="s">
        <v>472</v>
      </c>
      <c r="F264" s="172" t="s">
        <v>473</v>
      </c>
      <c r="G264" s="173" t="s">
        <v>187</v>
      </c>
      <c r="H264" s="174">
        <v>10.295999999999999</v>
      </c>
      <c r="I264" s="175"/>
      <c r="J264" s="176">
        <f>ROUND(I264*H264,2)</f>
        <v>0</v>
      </c>
      <c r="K264" s="172" t="s">
        <v>188</v>
      </c>
      <c r="L264" s="177"/>
      <c r="M264" s="178" t="s">
        <v>1</v>
      </c>
      <c r="N264" s="179" t="s">
        <v>37</v>
      </c>
      <c r="P264" s="142">
        <f>O264*H264</f>
        <v>0</v>
      </c>
      <c r="Q264" s="142">
        <v>1.7999999999999999E-2</v>
      </c>
      <c r="R264" s="142">
        <f>Q264*H264</f>
        <v>0.18532799999999996</v>
      </c>
      <c r="S264" s="142">
        <v>0</v>
      </c>
      <c r="T264" s="143">
        <f>S264*H264</f>
        <v>0</v>
      </c>
      <c r="AR264" s="144" t="s">
        <v>275</v>
      </c>
      <c r="AT264" s="144" t="s">
        <v>272</v>
      </c>
      <c r="AU264" s="144" t="s">
        <v>82</v>
      </c>
      <c r="AY264" s="17" t="s">
        <v>181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7" t="s">
        <v>80</v>
      </c>
      <c r="BK264" s="145">
        <f>ROUND(I264*H264,2)</f>
        <v>0</v>
      </c>
      <c r="BL264" s="17" t="s">
        <v>127</v>
      </c>
      <c r="BM264" s="144" t="s">
        <v>1400</v>
      </c>
    </row>
    <row r="265" spans="2:65" s="12" customFormat="1">
      <c r="B265" s="146"/>
      <c r="D265" s="147" t="s">
        <v>191</v>
      </c>
      <c r="F265" s="149" t="s">
        <v>1401</v>
      </c>
      <c r="H265" s="150">
        <v>10.295999999999999</v>
      </c>
      <c r="I265" s="151"/>
      <c r="L265" s="146"/>
      <c r="M265" s="152"/>
      <c r="T265" s="153"/>
      <c r="AT265" s="148" t="s">
        <v>191</v>
      </c>
      <c r="AU265" s="148" t="s">
        <v>82</v>
      </c>
      <c r="AV265" s="12" t="s">
        <v>82</v>
      </c>
      <c r="AW265" s="12" t="s">
        <v>3</v>
      </c>
      <c r="AX265" s="12" t="s">
        <v>80</v>
      </c>
      <c r="AY265" s="148" t="s">
        <v>181</v>
      </c>
    </row>
    <row r="266" spans="2:65" s="1" customFormat="1" ht="24.2" customHeight="1">
      <c r="B266" s="132"/>
      <c r="C266" s="133" t="s">
        <v>480</v>
      </c>
      <c r="D266" s="133" t="s">
        <v>184</v>
      </c>
      <c r="E266" s="134" t="s">
        <v>477</v>
      </c>
      <c r="F266" s="135" t="s">
        <v>478</v>
      </c>
      <c r="G266" s="136" t="s">
        <v>187</v>
      </c>
      <c r="H266" s="137">
        <v>9.36</v>
      </c>
      <c r="I266" s="138"/>
      <c r="J266" s="139">
        <f>ROUND(I266*H266,2)</f>
        <v>0</v>
      </c>
      <c r="K266" s="135" t="s">
        <v>188</v>
      </c>
      <c r="L266" s="32"/>
      <c r="M266" s="140" t="s">
        <v>1</v>
      </c>
      <c r="N266" s="141" t="s">
        <v>37</v>
      </c>
      <c r="P266" s="142">
        <f>O266*H266</f>
        <v>0</v>
      </c>
      <c r="Q266" s="142">
        <v>0</v>
      </c>
      <c r="R266" s="142">
        <f>Q266*H266</f>
        <v>0</v>
      </c>
      <c r="S266" s="142">
        <v>0</v>
      </c>
      <c r="T266" s="143">
        <f>S266*H266</f>
        <v>0</v>
      </c>
      <c r="AR266" s="144" t="s">
        <v>127</v>
      </c>
      <c r="AT266" s="144" t="s">
        <v>184</v>
      </c>
      <c r="AU266" s="144" t="s">
        <v>82</v>
      </c>
      <c r="AY266" s="17" t="s">
        <v>181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80</v>
      </c>
      <c r="BK266" s="145">
        <f>ROUND(I266*H266,2)</f>
        <v>0</v>
      </c>
      <c r="BL266" s="17" t="s">
        <v>127</v>
      </c>
      <c r="BM266" s="144" t="s">
        <v>1402</v>
      </c>
    </row>
    <row r="267" spans="2:65" s="1" customFormat="1" ht="24.2" customHeight="1">
      <c r="B267" s="132"/>
      <c r="C267" s="133" t="s">
        <v>484</v>
      </c>
      <c r="D267" s="133" t="s">
        <v>184</v>
      </c>
      <c r="E267" s="134" t="s">
        <v>481</v>
      </c>
      <c r="F267" s="135" t="s">
        <v>482</v>
      </c>
      <c r="G267" s="136" t="s">
        <v>187</v>
      </c>
      <c r="H267" s="137">
        <v>9.36</v>
      </c>
      <c r="I267" s="138"/>
      <c r="J267" s="139">
        <f>ROUND(I267*H267,2)</f>
        <v>0</v>
      </c>
      <c r="K267" s="135" t="s">
        <v>188</v>
      </c>
      <c r="L267" s="32"/>
      <c r="M267" s="140" t="s">
        <v>1</v>
      </c>
      <c r="N267" s="141" t="s">
        <v>37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127</v>
      </c>
      <c r="AT267" s="144" t="s">
        <v>184</v>
      </c>
      <c r="AU267" s="144" t="s">
        <v>82</v>
      </c>
      <c r="AY267" s="17" t="s">
        <v>181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7" t="s">
        <v>80</v>
      </c>
      <c r="BK267" s="145">
        <f>ROUND(I267*H267,2)</f>
        <v>0</v>
      </c>
      <c r="BL267" s="17" t="s">
        <v>127</v>
      </c>
      <c r="BM267" s="144" t="s">
        <v>1403</v>
      </c>
    </row>
    <row r="268" spans="2:65" s="1" customFormat="1" ht="24.2" customHeight="1">
      <c r="B268" s="132"/>
      <c r="C268" s="133" t="s">
        <v>488</v>
      </c>
      <c r="D268" s="133" t="s">
        <v>184</v>
      </c>
      <c r="E268" s="134" t="s">
        <v>485</v>
      </c>
      <c r="F268" s="135" t="s">
        <v>486</v>
      </c>
      <c r="G268" s="136" t="s">
        <v>187</v>
      </c>
      <c r="H268" s="137">
        <v>9.36</v>
      </c>
      <c r="I268" s="138"/>
      <c r="J268" s="139">
        <f>ROUND(I268*H268,2)</f>
        <v>0</v>
      </c>
      <c r="K268" s="135" t="s">
        <v>188</v>
      </c>
      <c r="L268" s="32"/>
      <c r="M268" s="140" t="s">
        <v>1</v>
      </c>
      <c r="N268" s="141" t="s">
        <v>37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127</v>
      </c>
      <c r="AT268" s="144" t="s">
        <v>184</v>
      </c>
      <c r="AU268" s="144" t="s">
        <v>82</v>
      </c>
      <c r="AY268" s="17" t="s">
        <v>181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80</v>
      </c>
      <c r="BK268" s="145">
        <f>ROUND(I268*H268,2)</f>
        <v>0</v>
      </c>
      <c r="BL268" s="17" t="s">
        <v>127</v>
      </c>
      <c r="BM268" s="144" t="s">
        <v>1404</v>
      </c>
    </row>
    <row r="269" spans="2:65" s="1" customFormat="1" ht="24.2" customHeight="1">
      <c r="B269" s="132"/>
      <c r="C269" s="133" t="s">
        <v>492</v>
      </c>
      <c r="D269" s="133" t="s">
        <v>184</v>
      </c>
      <c r="E269" s="134" t="s">
        <v>489</v>
      </c>
      <c r="F269" s="135" t="s">
        <v>490</v>
      </c>
      <c r="G269" s="136" t="s">
        <v>236</v>
      </c>
      <c r="H269" s="137">
        <v>0.318</v>
      </c>
      <c r="I269" s="138"/>
      <c r="J269" s="139">
        <f>ROUND(I269*H269,2)</f>
        <v>0</v>
      </c>
      <c r="K269" s="135" t="s">
        <v>188</v>
      </c>
      <c r="L269" s="32"/>
      <c r="M269" s="140" t="s">
        <v>1</v>
      </c>
      <c r="N269" s="141" t="s">
        <v>37</v>
      </c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AR269" s="144" t="s">
        <v>127</v>
      </c>
      <c r="AT269" s="144" t="s">
        <v>184</v>
      </c>
      <c r="AU269" s="144" t="s">
        <v>82</v>
      </c>
      <c r="AY269" s="17" t="s">
        <v>181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80</v>
      </c>
      <c r="BK269" s="145">
        <f>ROUND(I269*H269,2)</f>
        <v>0</v>
      </c>
      <c r="BL269" s="17" t="s">
        <v>127</v>
      </c>
      <c r="BM269" s="144" t="s">
        <v>1405</v>
      </c>
    </row>
    <row r="270" spans="2:65" s="1" customFormat="1" ht="24.2" customHeight="1">
      <c r="B270" s="132"/>
      <c r="C270" s="133" t="s">
        <v>498</v>
      </c>
      <c r="D270" s="133" t="s">
        <v>184</v>
      </c>
      <c r="E270" s="134" t="s">
        <v>493</v>
      </c>
      <c r="F270" s="135" t="s">
        <v>494</v>
      </c>
      <c r="G270" s="136" t="s">
        <v>236</v>
      </c>
      <c r="H270" s="137">
        <v>0.318</v>
      </c>
      <c r="I270" s="138"/>
      <c r="J270" s="139">
        <f>ROUND(I270*H270,2)</f>
        <v>0</v>
      </c>
      <c r="K270" s="135" t="s">
        <v>188</v>
      </c>
      <c r="L270" s="32"/>
      <c r="M270" s="140" t="s">
        <v>1</v>
      </c>
      <c r="N270" s="141" t="s">
        <v>37</v>
      </c>
      <c r="P270" s="142">
        <f>O270*H270</f>
        <v>0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AR270" s="144" t="s">
        <v>127</v>
      </c>
      <c r="AT270" s="144" t="s">
        <v>184</v>
      </c>
      <c r="AU270" s="144" t="s">
        <v>82</v>
      </c>
      <c r="AY270" s="17" t="s">
        <v>181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80</v>
      </c>
      <c r="BK270" s="145">
        <f>ROUND(I270*H270,2)</f>
        <v>0</v>
      </c>
      <c r="BL270" s="17" t="s">
        <v>127</v>
      </c>
      <c r="BM270" s="144" t="s">
        <v>1406</v>
      </c>
    </row>
    <row r="271" spans="2:65" s="11" customFormat="1" ht="22.9" customHeight="1">
      <c r="B271" s="120"/>
      <c r="D271" s="121" t="s">
        <v>71</v>
      </c>
      <c r="E271" s="130" t="s">
        <v>539</v>
      </c>
      <c r="F271" s="130" t="s">
        <v>540</v>
      </c>
      <c r="I271" s="123"/>
      <c r="J271" s="131">
        <f>BK271</f>
        <v>0</v>
      </c>
      <c r="L271" s="120"/>
      <c r="M271" s="125"/>
      <c r="P271" s="126">
        <f>SUM(P272:P297)</f>
        <v>0</v>
      </c>
      <c r="R271" s="126">
        <f>SUM(R272:R297)</f>
        <v>0.71784159999999997</v>
      </c>
      <c r="T271" s="127">
        <f>SUM(T272:T297)</f>
        <v>2.9144399999999999</v>
      </c>
      <c r="AR271" s="121" t="s">
        <v>82</v>
      </c>
      <c r="AT271" s="128" t="s">
        <v>71</v>
      </c>
      <c r="AU271" s="128" t="s">
        <v>80</v>
      </c>
      <c r="AY271" s="121" t="s">
        <v>181</v>
      </c>
      <c r="BK271" s="129">
        <f>SUM(BK272:BK297)</f>
        <v>0</v>
      </c>
    </row>
    <row r="272" spans="2:65" s="1" customFormat="1" ht="16.5" customHeight="1">
      <c r="B272" s="132"/>
      <c r="C272" s="133" t="s">
        <v>503</v>
      </c>
      <c r="D272" s="133" t="s">
        <v>184</v>
      </c>
      <c r="E272" s="134" t="s">
        <v>542</v>
      </c>
      <c r="F272" s="135" t="s">
        <v>543</v>
      </c>
      <c r="G272" s="136" t="s">
        <v>187</v>
      </c>
      <c r="H272" s="137">
        <v>35.76</v>
      </c>
      <c r="I272" s="138"/>
      <c r="J272" s="139">
        <f>ROUND(I272*H272,2)</f>
        <v>0</v>
      </c>
      <c r="K272" s="135" t="s">
        <v>188</v>
      </c>
      <c r="L272" s="32"/>
      <c r="M272" s="140" t="s">
        <v>1</v>
      </c>
      <c r="N272" s="141" t="s">
        <v>37</v>
      </c>
      <c r="P272" s="142">
        <f>O272*H272</f>
        <v>0</v>
      </c>
      <c r="Q272" s="142">
        <v>2.9999999999999997E-4</v>
      </c>
      <c r="R272" s="142">
        <f>Q272*H272</f>
        <v>1.0727999999999998E-2</v>
      </c>
      <c r="S272" s="142">
        <v>0</v>
      </c>
      <c r="T272" s="143">
        <f>S272*H272</f>
        <v>0</v>
      </c>
      <c r="AR272" s="144" t="s">
        <v>127</v>
      </c>
      <c r="AT272" s="144" t="s">
        <v>184</v>
      </c>
      <c r="AU272" s="144" t="s">
        <v>82</v>
      </c>
      <c r="AY272" s="17" t="s">
        <v>181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7" t="s">
        <v>80</v>
      </c>
      <c r="BK272" s="145">
        <f>ROUND(I272*H272,2)</f>
        <v>0</v>
      </c>
      <c r="BL272" s="17" t="s">
        <v>127</v>
      </c>
      <c r="BM272" s="144" t="s">
        <v>1407</v>
      </c>
    </row>
    <row r="273" spans="2:65" s="12" customFormat="1">
      <c r="B273" s="146"/>
      <c r="D273" s="147" t="s">
        <v>191</v>
      </c>
      <c r="E273" s="148" t="s">
        <v>1</v>
      </c>
      <c r="F273" s="149" t="s">
        <v>1345</v>
      </c>
      <c r="H273" s="150">
        <v>2.16</v>
      </c>
      <c r="I273" s="151"/>
      <c r="L273" s="146"/>
      <c r="M273" s="152"/>
      <c r="T273" s="153"/>
      <c r="AT273" s="148" t="s">
        <v>191</v>
      </c>
      <c r="AU273" s="148" t="s">
        <v>82</v>
      </c>
      <c r="AV273" s="12" t="s">
        <v>82</v>
      </c>
      <c r="AW273" s="12" t="s">
        <v>29</v>
      </c>
      <c r="AX273" s="12" t="s">
        <v>72</v>
      </c>
      <c r="AY273" s="148" t="s">
        <v>181</v>
      </c>
    </row>
    <row r="274" spans="2:65" s="12" customFormat="1">
      <c r="B274" s="146"/>
      <c r="D274" s="147" t="s">
        <v>191</v>
      </c>
      <c r="E274" s="148" t="s">
        <v>1</v>
      </c>
      <c r="F274" s="149" t="s">
        <v>1049</v>
      </c>
      <c r="H274" s="150">
        <v>8.4</v>
      </c>
      <c r="I274" s="151"/>
      <c r="L274" s="146"/>
      <c r="M274" s="152"/>
      <c r="T274" s="153"/>
      <c r="AT274" s="148" t="s">
        <v>191</v>
      </c>
      <c r="AU274" s="148" t="s">
        <v>82</v>
      </c>
      <c r="AV274" s="12" t="s">
        <v>82</v>
      </c>
      <c r="AW274" s="12" t="s">
        <v>29</v>
      </c>
      <c r="AX274" s="12" t="s">
        <v>72</v>
      </c>
      <c r="AY274" s="148" t="s">
        <v>181</v>
      </c>
    </row>
    <row r="275" spans="2:65" s="12" customFormat="1">
      <c r="B275" s="146"/>
      <c r="D275" s="147" t="s">
        <v>191</v>
      </c>
      <c r="E275" s="148" t="s">
        <v>1</v>
      </c>
      <c r="F275" s="149" t="s">
        <v>1408</v>
      </c>
      <c r="H275" s="150">
        <v>3.6</v>
      </c>
      <c r="I275" s="151"/>
      <c r="L275" s="146"/>
      <c r="M275" s="152"/>
      <c r="T275" s="153"/>
      <c r="AT275" s="148" t="s">
        <v>191</v>
      </c>
      <c r="AU275" s="148" t="s">
        <v>82</v>
      </c>
      <c r="AV275" s="12" t="s">
        <v>82</v>
      </c>
      <c r="AW275" s="12" t="s">
        <v>29</v>
      </c>
      <c r="AX275" s="12" t="s">
        <v>72</v>
      </c>
      <c r="AY275" s="148" t="s">
        <v>181</v>
      </c>
    </row>
    <row r="276" spans="2:65" s="12" customFormat="1">
      <c r="B276" s="146"/>
      <c r="D276" s="147" t="s">
        <v>191</v>
      </c>
      <c r="E276" s="148" t="s">
        <v>1</v>
      </c>
      <c r="F276" s="149" t="s">
        <v>1409</v>
      </c>
      <c r="H276" s="150">
        <v>21.6</v>
      </c>
      <c r="I276" s="151"/>
      <c r="L276" s="146"/>
      <c r="M276" s="152"/>
      <c r="T276" s="153"/>
      <c r="AT276" s="148" t="s">
        <v>191</v>
      </c>
      <c r="AU276" s="148" t="s">
        <v>82</v>
      </c>
      <c r="AV276" s="12" t="s">
        <v>82</v>
      </c>
      <c r="AW276" s="12" t="s">
        <v>29</v>
      </c>
      <c r="AX276" s="12" t="s">
        <v>72</v>
      </c>
      <c r="AY276" s="148" t="s">
        <v>181</v>
      </c>
    </row>
    <row r="277" spans="2:65" s="13" customFormat="1">
      <c r="B277" s="154"/>
      <c r="D277" s="147" t="s">
        <v>191</v>
      </c>
      <c r="E277" s="155" t="s">
        <v>1</v>
      </c>
      <c r="F277" s="156" t="s">
        <v>193</v>
      </c>
      <c r="H277" s="157">
        <v>35.76</v>
      </c>
      <c r="I277" s="158"/>
      <c r="L277" s="154"/>
      <c r="M277" s="159"/>
      <c r="T277" s="160"/>
      <c r="AT277" s="155" t="s">
        <v>191</v>
      </c>
      <c r="AU277" s="155" t="s">
        <v>82</v>
      </c>
      <c r="AV277" s="13" t="s">
        <v>189</v>
      </c>
      <c r="AW277" s="13" t="s">
        <v>29</v>
      </c>
      <c r="AX277" s="13" t="s">
        <v>80</v>
      </c>
      <c r="AY277" s="155" t="s">
        <v>181</v>
      </c>
    </row>
    <row r="278" spans="2:65" s="1" customFormat="1" ht="16.5" customHeight="1">
      <c r="B278" s="132"/>
      <c r="C278" s="133" t="s">
        <v>508</v>
      </c>
      <c r="D278" s="133" t="s">
        <v>184</v>
      </c>
      <c r="E278" s="134" t="s">
        <v>547</v>
      </c>
      <c r="F278" s="135" t="s">
        <v>548</v>
      </c>
      <c r="G278" s="136" t="s">
        <v>187</v>
      </c>
      <c r="H278" s="137">
        <v>3.6</v>
      </c>
      <c r="I278" s="138"/>
      <c r="J278" s="139">
        <f>ROUND(I278*H278,2)</f>
        <v>0</v>
      </c>
      <c r="K278" s="135" t="s">
        <v>188</v>
      </c>
      <c r="L278" s="32"/>
      <c r="M278" s="140" t="s">
        <v>1</v>
      </c>
      <c r="N278" s="141" t="s">
        <v>37</v>
      </c>
      <c r="P278" s="142">
        <f>O278*H278</f>
        <v>0</v>
      </c>
      <c r="Q278" s="142">
        <v>4.4999999999999997E-3</v>
      </c>
      <c r="R278" s="142">
        <f>Q278*H278</f>
        <v>1.6199999999999999E-2</v>
      </c>
      <c r="S278" s="142">
        <v>0</v>
      </c>
      <c r="T278" s="143">
        <f>S278*H278</f>
        <v>0</v>
      </c>
      <c r="AR278" s="144" t="s">
        <v>127</v>
      </c>
      <c r="AT278" s="144" t="s">
        <v>184</v>
      </c>
      <c r="AU278" s="144" t="s">
        <v>82</v>
      </c>
      <c r="AY278" s="17" t="s">
        <v>181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80</v>
      </c>
      <c r="BK278" s="145">
        <f>ROUND(I278*H278,2)</f>
        <v>0</v>
      </c>
      <c r="BL278" s="17" t="s">
        <v>127</v>
      </c>
      <c r="BM278" s="144" t="s">
        <v>1410</v>
      </c>
    </row>
    <row r="279" spans="2:65" s="14" customFormat="1">
      <c r="B279" s="164"/>
      <c r="D279" s="147" t="s">
        <v>191</v>
      </c>
      <c r="E279" s="165" t="s">
        <v>1</v>
      </c>
      <c r="F279" s="166" t="s">
        <v>550</v>
      </c>
      <c r="H279" s="165" t="s">
        <v>1</v>
      </c>
      <c r="I279" s="167"/>
      <c r="L279" s="164"/>
      <c r="M279" s="168"/>
      <c r="T279" s="169"/>
      <c r="AT279" s="165" t="s">
        <v>191</v>
      </c>
      <c r="AU279" s="165" t="s">
        <v>82</v>
      </c>
      <c r="AV279" s="14" t="s">
        <v>80</v>
      </c>
      <c r="AW279" s="14" t="s">
        <v>29</v>
      </c>
      <c r="AX279" s="14" t="s">
        <v>72</v>
      </c>
      <c r="AY279" s="165" t="s">
        <v>181</v>
      </c>
    </row>
    <row r="280" spans="2:65" s="12" customFormat="1">
      <c r="B280" s="146"/>
      <c r="D280" s="147" t="s">
        <v>191</v>
      </c>
      <c r="E280" s="148" t="s">
        <v>1</v>
      </c>
      <c r="F280" s="149" t="s">
        <v>1345</v>
      </c>
      <c r="H280" s="150">
        <v>2.16</v>
      </c>
      <c r="I280" s="151"/>
      <c r="L280" s="146"/>
      <c r="M280" s="152"/>
      <c r="T280" s="153"/>
      <c r="AT280" s="148" t="s">
        <v>191</v>
      </c>
      <c r="AU280" s="148" t="s">
        <v>82</v>
      </c>
      <c r="AV280" s="12" t="s">
        <v>82</v>
      </c>
      <c r="AW280" s="12" t="s">
        <v>29</v>
      </c>
      <c r="AX280" s="12" t="s">
        <v>72</v>
      </c>
      <c r="AY280" s="148" t="s">
        <v>181</v>
      </c>
    </row>
    <row r="281" spans="2:65" s="12" customFormat="1">
      <c r="B281" s="146"/>
      <c r="D281" s="147" t="s">
        <v>191</v>
      </c>
      <c r="E281" s="148" t="s">
        <v>1</v>
      </c>
      <c r="F281" s="149" t="s">
        <v>1411</v>
      </c>
      <c r="H281" s="150">
        <v>12.8</v>
      </c>
      <c r="I281" s="151"/>
      <c r="L281" s="146"/>
      <c r="M281" s="152"/>
      <c r="T281" s="153"/>
      <c r="AT281" s="148" t="s">
        <v>191</v>
      </c>
      <c r="AU281" s="148" t="s">
        <v>82</v>
      </c>
      <c r="AV281" s="12" t="s">
        <v>82</v>
      </c>
      <c r="AW281" s="12" t="s">
        <v>29</v>
      </c>
      <c r="AX281" s="12" t="s">
        <v>72</v>
      </c>
      <c r="AY281" s="148" t="s">
        <v>181</v>
      </c>
    </row>
    <row r="282" spans="2:65" s="12" customFormat="1">
      <c r="B282" s="146"/>
      <c r="D282" s="147" t="s">
        <v>191</v>
      </c>
      <c r="E282" s="148" t="s">
        <v>1</v>
      </c>
      <c r="F282" s="149" t="s">
        <v>1408</v>
      </c>
      <c r="H282" s="150">
        <v>3.6</v>
      </c>
      <c r="I282" s="151"/>
      <c r="L282" s="146"/>
      <c r="M282" s="152"/>
      <c r="T282" s="153"/>
      <c r="AT282" s="148" t="s">
        <v>191</v>
      </c>
      <c r="AU282" s="148" t="s">
        <v>82</v>
      </c>
      <c r="AV282" s="12" t="s">
        <v>82</v>
      </c>
      <c r="AW282" s="12" t="s">
        <v>29</v>
      </c>
      <c r="AX282" s="12" t="s">
        <v>80</v>
      </c>
      <c r="AY282" s="148" t="s">
        <v>181</v>
      </c>
    </row>
    <row r="283" spans="2:65" s="1" customFormat="1" ht="24.2" customHeight="1">
      <c r="B283" s="132"/>
      <c r="C283" s="133" t="s">
        <v>512</v>
      </c>
      <c r="D283" s="133" t="s">
        <v>184</v>
      </c>
      <c r="E283" s="134" t="s">
        <v>1412</v>
      </c>
      <c r="F283" s="135" t="s">
        <v>1413</v>
      </c>
      <c r="G283" s="136" t="s">
        <v>187</v>
      </c>
      <c r="H283" s="137">
        <v>35.76</v>
      </c>
      <c r="I283" s="138"/>
      <c r="J283" s="139">
        <f>ROUND(I283*H283,2)</f>
        <v>0</v>
      </c>
      <c r="K283" s="135" t="s">
        <v>188</v>
      </c>
      <c r="L283" s="32"/>
      <c r="M283" s="140" t="s">
        <v>1</v>
      </c>
      <c r="N283" s="141" t="s">
        <v>37</v>
      </c>
      <c r="P283" s="142">
        <f>O283*H283</f>
        <v>0</v>
      </c>
      <c r="Q283" s="142">
        <v>0</v>
      </c>
      <c r="R283" s="142">
        <f>Q283*H283</f>
        <v>0</v>
      </c>
      <c r="S283" s="142">
        <v>8.1500000000000003E-2</v>
      </c>
      <c r="T283" s="143">
        <f>S283*H283</f>
        <v>2.9144399999999999</v>
      </c>
      <c r="AR283" s="144" t="s">
        <v>127</v>
      </c>
      <c r="AT283" s="144" t="s">
        <v>184</v>
      </c>
      <c r="AU283" s="144" t="s">
        <v>82</v>
      </c>
      <c r="AY283" s="17" t="s">
        <v>181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80</v>
      </c>
      <c r="BK283" s="145">
        <f>ROUND(I283*H283,2)</f>
        <v>0</v>
      </c>
      <c r="BL283" s="17" t="s">
        <v>127</v>
      </c>
      <c r="BM283" s="144" t="s">
        <v>1414</v>
      </c>
    </row>
    <row r="284" spans="2:65" s="1" customFormat="1" ht="33" customHeight="1">
      <c r="B284" s="132"/>
      <c r="C284" s="133" t="s">
        <v>516</v>
      </c>
      <c r="D284" s="133" t="s">
        <v>184</v>
      </c>
      <c r="E284" s="134" t="s">
        <v>553</v>
      </c>
      <c r="F284" s="135" t="s">
        <v>554</v>
      </c>
      <c r="G284" s="136" t="s">
        <v>187</v>
      </c>
      <c r="H284" s="137">
        <v>35.76</v>
      </c>
      <c r="I284" s="138"/>
      <c r="J284" s="139">
        <f>ROUND(I284*H284,2)</f>
        <v>0</v>
      </c>
      <c r="K284" s="135" t="s">
        <v>188</v>
      </c>
      <c r="L284" s="32"/>
      <c r="M284" s="140" t="s">
        <v>1</v>
      </c>
      <c r="N284" s="141" t="s">
        <v>37</v>
      </c>
      <c r="P284" s="142">
        <f>O284*H284</f>
        <v>0</v>
      </c>
      <c r="Q284" s="142">
        <v>5.1999999999999998E-3</v>
      </c>
      <c r="R284" s="142">
        <f>Q284*H284</f>
        <v>0.18595199999999998</v>
      </c>
      <c r="S284" s="142">
        <v>0</v>
      </c>
      <c r="T284" s="143">
        <f>S284*H284</f>
        <v>0</v>
      </c>
      <c r="AR284" s="144" t="s">
        <v>127</v>
      </c>
      <c r="AT284" s="144" t="s">
        <v>184</v>
      </c>
      <c r="AU284" s="144" t="s">
        <v>82</v>
      </c>
      <c r="AY284" s="17" t="s">
        <v>181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7" t="s">
        <v>80</v>
      </c>
      <c r="BK284" s="145">
        <f>ROUND(I284*H284,2)</f>
        <v>0</v>
      </c>
      <c r="BL284" s="17" t="s">
        <v>127</v>
      </c>
      <c r="BM284" s="144" t="s">
        <v>1415</v>
      </c>
    </row>
    <row r="285" spans="2:65" s="1" customFormat="1" ht="16.5" customHeight="1">
      <c r="B285" s="132"/>
      <c r="C285" s="170" t="s">
        <v>521</v>
      </c>
      <c r="D285" s="170" t="s">
        <v>272</v>
      </c>
      <c r="E285" s="171" t="s">
        <v>557</v>
      </c>
      <c r="F285" s="172" t="s">
        <v>558</v>
      </c>
      <c r="G285" s="173" t="s">
        <v>187</v>
      </c>
      <c r="H285" s="174">
        <v>39.335999999999999</v>
      </c>
      <c r="I285" s="175"/>
      <c r="J285" s="176">
        <f>ROUND(I285*H285,2)</f>
        <v>0</v>
      </c>
      <c r="K285" s="172" t="s">
        <v>188</v>
      </c>
      <c r="L285" s="177"/>
      <c r="M285" s="178" t="s">
        <v>1</v>
      </c>
      <c r="N285" s="179" t="s">
        <v>37</v>
      </c>
      <c r="P285" s="142">
        <f>O285*H285</f>
        <v>0</v>
      </c>
      <c r="Q285" s="142">
        <v>1.26E-2</v>
      </c>
      <c r="R285" s="142">
        <f>Q285*H285</f>
        <v>0.49563360000000001</v>
      </c>
      <c r="S285" s="142">
        <v>0</v>
      </c>
      <c r="T285" s="143">
        <f>S285*H285</f>
        <v>0</v>
      </c>
      <c r="AR285" s="144" t="s">
        <v>275</v>
      </c>
      <c r="AT285" s="144" t="s">
        <v>272</v>
      </c>
      <c r="AU285" s="144" t="s">
        <v>82</v>
      </c>
      <c r="AY285" s="17" t="s">
        <v>181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80</v>
      </c>
      <c r="BK285" s="145">
        <f>ROUND(I285*H285,2)</f>
        <v>0</v>
      </c>
      <c r="BL285" s="17" t="s">
        <v>127</v>
      </c>
      <c r="BM285" s="144" t="s">
        <v>1416</v>
      </c>
    </row>
    <row r="286" spans="2:65" s="12" customFormat="1">
      <c r="B286" s="146"/>
      <c r="D286" s="147" t="s">
        <v>191</v>
      </c>
      <c r="F286" s="149" t="s">
        <v>1417</v>
      </c>
      <c r="H286" s="150">
        <v>39.335999999999999</v>
      </c>
      <c r="I286" s="151"/>
      <c r="L286" s="146"/>
      <c r="M286" s="152"/>
      <c r="T286" s="153"/>
      <c r="AT286" s="148" t="s">
        <v>191</v>
      </c>
      <c r="AU286" s="148" t="s">
        <v>82</v>
      </c>
      <c r="AV286" s="12" t="s">
        <v>82</v>
      </c>
      <c r="AW286" s="12" t="s">
        <v>3</v>
      </c>
      <c r="AX286" s="12" t="s">
        <v>80</v>
      </c>
      <c r="AY286" s="148" t="s">
        <v>181</v>
      </c>
    </row>
    <row r="287" spans="2:65" s="1" customFormat="1" ht="24.2" customHeight="1">
      <c r="B287" s="132"/>
      <c r="C287" s="133" t="s">
        <v>526</v>
      </c>
      <c r="D287" s="133" t="s">
        <v>184</v>
      </c>
      <c r="E287" s="134" t="s">
        <v>562</v>
      </c>
      <c r="F287" s="135" t="s">
        <v>563</v>
      </c>
      <c r="G287" s="136" t="s">
        <v>187</v>
      </c>
      <c r="H287" s="137">
        <v>35.76</v>
      </c>
      <c r="I287" s="138"/>
      <c r="J287" s="139">
        <f>ROUND(I287*H287,2)</f>
        <v>0</v>
      </c>
      <c r="K287" s="135" t="s">
        <v>188</v>
      </c>
      <c r="L287" s="32"/>
      <c r="M287" s="140" t="s">
        <v>1</v>
      </c>
      <c r="N287" s="141" t="s">
        <v>37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127</v>
      </c>
      <c r="AT287" s="144" t="s">
        <v>184</v>
      </c>
      <c r="AU287" s="144" t="s">
        <v>82</v>
      </c>
      <c r="AY287" s="17" t="s">
        <v>181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7" t="s">
        <v>80</v>
      </c>
      <c r="BK287" s="145">
        <f>ROUND(I287*H287,2)</f>
        <v>0</v>
      </c>
      <c r="BL287" s="17" t="s">
        <v>127</v>
      </c>
      <c r="BM287" s="144" t="s">
        <v>1418</v>
      </c>
    </row>
    <row r="288" spans="2:65" s="1" customFormat="1" ht="24.2" customHeight="1">
      <c r="B288" s="132"/>
      <c r="C288" s="133" t="s">
        <v>531</v>
      </c>
      <c r="D288" s="133" t="s">
        <v>184</v>
      </c>
      <c r="E288" s="134" t="s">
        <v>566</v>
      </c>
      <c r="F288" s="135" t="s">
        <v>567</v>
      </c>
      <c r="G288" s="136" t="s">
        <v>187</v>
      </c>
      <c r="H288" s="137">
        <v>35.76</v>
      </c>
      <c r="I288" s="138"/>
      <c r="J288" s="139">
        <f>ROUND(I288*H288,2)</f>
        <v>0</v>
      </c>
      <c r="K288" s="135" t="s">
        <v>188</v>
      </c>
      <c r="L288" s="32"/>
      <c r="M288" s="140" t="s">
        <v>1</v>
      </c>
      <c r="N288" s="141" t="s">
        <v>37</v>
      </c>
      <c r="P288" s="142">
        <f>O288*H288</f>
        <v>0</v>
      </c>
      <c r="Q288" s="142">
        <v>0</v>
      </c>
      <c r="R288" s="142">
        <f>Q288*H288</f>
        <v>0</v>
      </c>
      <c r="S288" s="142">
        <v>0</v>
      </c>
      <c r="T288" s="143">
        <f>S288*H288</f>
        <v>0</v>
      </c>
      <c r="AR288" s="144" t="s">
        <v>127</v>
      </c>
      <c r="AT288" s="144" t="s">
        <v>184</v>
      </c>
      <c r="AU288" s="144" t="s">
        <v>82</v>
      </c>
      <c r="AY288" s="17" t="s">
        <v>181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7" t="s">
        <v>80</v>
      </c>
      <c r="BK288" s="145">
        <f>ROUND(I288*H288,2)</f>
        <v>0</v>
      </c>
      <c r="BL288" s="17" t="s">
        <v>127</v>
      </c>
      <c r="BM288" s="144" t="s">
        <v>1419</v>
      </c>
    </row>
    <row r="289" spans="2:65" s="1" customFormat="1" ht="24.2" customHeight="1">
      <c r="B289" s="132"/>
      <c r="C289" s="133" t="s">
        <v>535</v>
      </c>
      <c r="D289" s="133" t="s">
        <v>184</v>
      </c>
      <c r="E289" s="134" t="s">
        <v>570</v>
      </c>
      <c r="F289" s="135" t="s">
        <v>571</v>
      </c>
      <c r="G289" s="136" t="s">
        <v>187</v>
      </c>
      <c r="H289" s="137">
        <v>35.76</v>
      </c>
      <c r="I289" s="138"/>
      <c r="J289" s="139">
        <f>ROUND(I289*H289,2)</f>
        <v>0</v>
      </c>
      <c r="K289" s="135" t="s">
        <v>188</v>
      </c>
      <c r="L289" s="32"/>
      <c r="M289" s="140" t="s">
        <v>1</v>
      </c>
      <c r="N289" s="141" t="s">
        <v>37</v>
      </c>
      <c r="P289" s="142">
        <f>O289*H289</f>
        <v>0</v>
      </c>
      <c r="Q289" s="142">
        <v>0</v>
      </c>
      <c r="R289" s="142">
        <f>Q289*H289</f>
        <v>0</v>
      </c>
      <c r="S289" s="142">
        <v>0</v>
      </c>
      <c r="T289" s="143">
        <f>S289*H289</f>
        <v>0</v>
      </c>
      <c r="AR289" s="144" t="s">
        <v>127</v>
      </c>
      <c r="AT289" s="144" t="s">
        <v>184</v>
      </c>
      <c r="AU289" s="144" t="s">
        <v>82</v>
      </c>
      <c r="AY289" s="17" t="s">
        <v>181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80</v>
      </c>
      <c r="BK289" s="145">
        <f>ROUND(I289*H289,2)</f>
        <v>0</v>
      </c>
      <c r="BL289" s="17" t="s">
        <v>127</v>
      </c>
      <c r="BM289" s="144" t="s">
        <v>1420</v>
      </c>
    </row>
    <row r="290" spans="2:65" s="1" customFormat="1" ht="24.2" customHeight="1">
      <c r="B290" s="132"/>
      <c r="C290" s="133" t="s">
        <v>541</v>
      </c>
      <c r="D290" s="133" t="s">
        <v>184</v>
      </c>
      <c r="E290" s="134" t="s">
        <v>574</v>
      </c>
      <c r="F290" s="135" t="s">
        <v>575</v>
      </c>
      <c r="G290" s="136" t="s">
        <v>240</v>
      </c>
      <c r="H290" s="137">
        <v>17.600000000000001</v>
      </c>
      <c r="I290" s="138"/>
      <c r="J290" s="139">
        <f>ROUND(I290*H290,2)</f>
        <v>0</v>
      </c>
      <c r="K290" s="135" t="s">
        <v>188</v>
      </c>
      <c r="L290" s="32"/>
      <c r="M290" s="140" t="s">
        <v>1</v>
      </c>
      <c r="N290" s="141" t="s">
        <v>37</v>
      </c>
      <c r="P290" s="142">
        <f>O290*H290</f>
        <v>0</v>
      </c>
      <c r="Q290" s="142">
        <v>5.0000000000000001E-4</v>
      </c>
      <c r="R290" s="142">
        <f>Q290*H290</f>
        <v>8.8000000000000005E-3</v>
      </c>
      <c r="S290" s="142">
        <v>0</v>
      </c>
      <c r="T290" s="143">
        <f>S290*H290</f>
        <v>0</v>
      </c>
      <c r="AR290" s="144" t="s">
        <v>127</v>
      </c>
      <c r="AT290" s="144" t="s">
        <v>184</v>
      </c>
      <c r="AU290" s="144" t="s">
        <v>82</v>
      </c>
      <c r="AY290" s="17" t="s">
        <v>181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80</v>
      </c>
      <c r="BK290" s="145">
        <f>ROUND(I290*H290,2)</f>
        <v>0</v>
      </c>
      <c r="BL290" s="17" t="s">
        <v>127</v>
      </c>
      <c r="BM290" s="144" t="s">
        <v>1421</v>
      </c>
    </row>
    <row r="291" spans="2:65" s="12" customFormat="1">
      <c r="B291" s="146"/>
      <c r="D291" s="147" t="s">
        <v>191</v>
      </c>
      <c r="E291" s="148" t="s">
        <v>1</v>
      </c>
      <c r="F291" s="149" t="s">
        <v>1422</v>
      </c>
      <c r="H291" s="150">
        <v>17.600000000000001</v>
      </c>
      <c r="I291" s="151"/>
      <c r="L291" s="146"/>
      <c r="M291" s="152"/>
      <c r="T291" s="153"/>
      <c r="AT291" s="148" t="s">
        <v>191</v>
      </c>
      <c r="AU291" s="148" t="s">
        <v>82</v>
      </c>
      <c r="AV291" s="12" t="s">
        <v>82</v>
      </c>
      <c r="AW291" s="12" t="s">
        <v>29</v>
      </c>
      <c r="AX291" s="12" t="s">
        <v>80</v>
      </c>
      <c r="AY291" s="148" t="s">
        <v>181</v>
      </c>
    </row>
    <row r="292" spans="2:65" s="1" customFormat="1" ht="16.5" customHeight="1">
      <c r="B292" s="132"/>
      <c r="C292" s="133" t="s">
        <v>546</v>
      </c>
      <c r="D292" s="133" t="s">
        <v>184</v>
      </c>
      <c r="E292" s="134" t="s">
        <v>579</v>
      </c>
      <c r="F292" s="135" t="s">
        <v>580</v>
      </c>
      <c r="G292" s="136" t="s">
        <v>240</v>
      </c>
      <c r="H292" s="137">
        <v>17.600000000000001</v>
      </c>
      <c r="I292" s="138"/>
      <c r="J292" s="139">
        <f>ROUND(I292*H292,2)</f>
        <v>0</v>
      </c>
      <c r="K292" s="135" t="s">
        <v>188</v>
      </c>
      <c r="L292" s="32"/>
      <c r="M292" s="140" t="s">
        <v>1</v>
      </c>
      <c r="N292" s="141" t="s">
        <v>37</v>
      </c>
      <c r="P292" s="142">
        <f>O292*H292</f>
        <v>0</v>
      </c>
      <c r="Q292" s="142">
        <v>3.0000000000000001E-5</v>
      </c>
      <c r="R292" s="142">
        <f>Q292*H292</f>
        <v>5.2800000000000004E-4</v>
      </c>
      <c r="S292" s="142">
        <v>0</v>
      </c>
      <c r="T292" s="143">
        <f>S292*H292</f>
        <v>0</v>
      </c>
      <c r="AR292" s="144" t="s">
        <v>127</v>
      </c>
      <c r="AT292" s="144" t="s">
        <v>184</v>
      </c>
      <c r="AU292" s="144" t="s">
        <v>82</v>
      </c>
      <c r="AY292" s="17" t="s">
        <v>181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7" t="s">
        <v>80</v>
      </c>
      <c r="BK292" s="145">
        <f>ROUND(I292*H292,2)</f>
        <v>0</v>
      </c>
      <c r="BL292" s="17" t="s">
        <v>127</v>
      </c>
      <c r="BM292" s="144" t="s">
        <v>1423</v>
      </c>
    </row>
    <row r="293" spans="2:65" s="12" customFormat="1">
      <c r="B293" s="146"/>
      <c r="D293" s="147" t="s">
        <v>191</v>
      </c>
      <c r="E293" s="148" t="s">
        <v>1</v>
      </c>
      <c r="F293" s="149" t="s">
        <v>1424</v>
      </c>
      <c r="H293" s="150">
        <v>17.600000000000001</v>
      </c>
      <c r="I293" s="151"/>
      <c r="L293" s="146"/>
      <c r="M293" s="152"/>
      <c r="T293" s="153"/>
      <c r="AT293" s="148" t="s">
        <v>191</v>
      </c>
      <c r="AU293" s="148" t="s">
        <v>82</v>
      </c>
      <c r="AV293" s="12" t="s">
        <v>82</v>
      </c>
      <c r="AW293" s="12" t="s">
        <v>29</v>
      </c>
      <c r="AX293" s="12" t="s">
        <v>80</v>
      </c>
      <c r="AY293" s="148" t="s">
        <v>181</v>
      </c>
    </row>
    <row r="294" spans="2:65" s="1" customFormat="1" ht="21.75" customHeight="1">
      <c r="B294" s="132"/>
      <c r="C294" s="133" t="s">
        <v>552</v>
      </c>
      <c r="D294" s="133" t="s">
        <v>184</v>
      </c>
      <c r="E294" s="134" t="s">
        <v>584</v>
      </c>
      <c r="F294" s="135" t="s">
        <v>585</v>
      </c>
      <c r="G294" s="136" t="s">
        <v>356</v>
      </c>
      <c r="H294" s="137">
        <v>6</v>
      </c>
      <c r="I294" s="138"/>
      <c r="J294" s="139">
        <f>ROUND(I294*H294,2)</f>
        <v>0</v>
      </c>
      <c r="K294" s="135" t="s">
        <v>188</v>
      </c>
      <c r="L294" s="32"/>
      <c r="M294" s="140" t="s">
        <v>1</v>
      </c>
      <c r="N294" s="141" t="s">
        <v>37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127</v>
      </c>
      <c r="AT294" s="144" t="s">
        <v>184</v>
      </c>
      <c r="AU294" s="144" t="s">
        <v>82</v>
      </c>
      <c r="AY294" s="17" t="s">
        <v>181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80</v>
      </c>
      <c r="BK294" s="145">
        <f>ROUND(I294*H294,2)</f>
        <v>0</v>
      </c>
      <c r="BL294" s="17" t="s">
        <v>127</v>
      </c>
      <c r="BM294" s="144" t="s">
        <v>1425</v>
      </c>
    </row>
    <row r="295" spans="2:65" s="1" customFormat="1" ht="16.5" customHeight="1">
      <c r="B295" s="132"/>
      <c r="C295" s="133" t="s">
        <v>556</v>
      </c>
      <c r="D295" s="133" t="s">
        <v>184</v>
      </c>
      <c r="E295" s="134" t="s">
        <v>588</v>
      </c>
      <c r="F295" s="135" t="s">
        <v>589</v>
      </c>
      <c r="G295" s="136" t="s">
        <v>356</v>
      </c>
      <c r="H295" s="137">
        <v>1</v>
      </c>
      <c r="I295" s="138"/>
      <c r="J295" s="139">
        <f>ROUND(I295*H295,2)</f>
        <v>0</v>
      </c>
      <c r="K295" s="135" t="s">
        <v>188</v>
      </c>
      <c r="L295" s="32"/>
      <c r="M295" s="140" t="s">
        <v>1</v>
      </c>
      <c r="N295" s="141" t="s">
        <v>37</v>
      </c>
      <c r="P295" s="142">
        <f>O295*H295</f>
        <v>0</v>
      </c>
      <c r="Q295" s="142">
        <v>0</v>
      </c>
      <c r="R295" s="142">
        <f>Q295*H295</f>
        <v>0</v>
      </c>
      <c r="S295" s="142">
        <v>0</v>
      </c>
      <c r="T295" s="143">
        <f>S295*H295</f>
        <v>0</v>
      </c>
      <c r="AR295" s="144" t="s">
        <v>127</v>
      </c>
      <c r="AT295" s="144" t="s">
        <v>184</v>
      </c>
      <c r="AU295" s="144" t="s">
        <v>82</v>
      </c>
      <c r="AY295" s="17" t="s">
        <v>181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7" t="s">
        <v>80</v>
      </c>
      <c r="BK295" s="145">
        <f>ROUND(I295*H295,2)</f>
        <v>0</v>
      </c>
      <c r="BL295" s="17" t="s">
        <v>127</v>
      </c>
      <c r="BM295" s="144" t="s">
        <v>1426</v>
      </c>
    </row>
    <row r="296" spans="2:65" s="1" customFormat="1" ht="24.2" customHeight="1">
      <c r="B296" s="132"/>
      <c r="C296" s="133" t="s">
        <v>561</v>
      </c>
      <c r="D296" s="133" t="s">
        <v>184</v>
      </c>
      <c r="E296" s="134" t="s">
        <v>592</v>
      </c>
      <c r="F296" s="135" t="s">
        <v>593</v>
      </c>
      <c r="G296" s="136" t="s">
        <v>236</v>
      </c>
      <c r="H296" s="137">
        <v>0.71799999999999997</v>
      </c>
      <c r="I296" s="138"/>
      <c r="J296" s="139">
        <f>ROUND(I296*H296,2)</f>
        <v>0</v>
      </c>
      <c r="K296" s="135" t="s">
        <v>188</v>
      </c>
      <c r="L296" s="32"/>
      <c r="M296" s="140" t="s">
        <v>1</v>
      </c>
      <c r="N296" s="141" t="s">
        <v>37</v>
      </c>
      <c r="P296" s="142">
        <f>O296*H296</f>
        <v>0</v>
      </c>
      <c r="Q296" s="142">
        <v>0</v>
      </c>
      <c r="R296" s="142">
        <f>Q296*H296</f>
        <v>0</v>
      </c>
      <c r="S296" s="142">
        <v>0</v>
      </c>
      <c r="T296" s="143">
        <f>S296*H296</f>
        <v>0</v>
      </c>
      <c r="AR296" s="144" t="s">
        <v>127</v>
      </c>
      <c r="AT296" s="144" t="s">
        <v>184</v>
      </c>
      <c r="AU296" s="144" t="s">
        <v>82</v>
      </c>
      <c r="AY296" s="17" t="s">
        <v>181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7" t="s">
        <v>80</v>
      </c>
      <c r="BK296" s="145">
        <f>ROUND(I296*H296,2)</f>
        <v>0</v>
      </c>
      <c r="BL296" s="17" t="s">
        <v>127</v>
      </c>
      <c r="BM296" s="144" t="s">
        <v>1427</v>
      </c>
    </row>
    <row r="297" spans="2:65" s="1" customFormat="1" ht="24.2" customHeight="1">
      <c r="B297" s="132"/>
      <c r="C297" s="133" t="s">
        <v>565</v>
      </c>
      <c r="D297" s="133" t="s">
        <v>184</v>
      </c>
      <c r="E297" s="134" t="s">
        <v>596</v>
      </c>
      <c r="F297" s="135" t="s">
        <v>597</v>
      </c>
      <c r="G297" s="136" t="s">
        <v>236</v>
      </c>
      <c r="H297" s="137">
        <v>0.71799999999999997</v>
      </c>
      <c r="I297" s="138"/>
      <c r="J297" s="139">
        <f>ROUND(I297*H297,2)</f>
        <v>0</v>
      </c>
      <c r="K297" s="135" t="s">
        <v>188</v>
      </c>
      <c r="L297" s="32"/>
      <c r="M297" s="140" t="s">
        <v>1</v>
      </c>
      <c r="N297" s="141" t="s">
        <v>37</v>
      </c>
      <c r="P297" s="142">
        <f>O297*H297</f>
        <v>0</v>
      </c>
      <c r="Q297" s="142">
        <v>0</v>
      </c>
      <c r="R297" s="142">
        <f>Q297*H297</f>
        <v>0</v>
      </c>
      <c r="S297" s="142">
        <v>0</v>
      </c>
      <c r="T297" s="143">
        <f>S297*H297</f>
        <v>0</v>
      </c>
      <c r="AR297" s="144" t="s">
        <v>127</v>
      </c>
      <c r="AT297" s="144" t="s">
        <v>184</v>
      </c>
      <c r="AU297" s="144" t="s">
        <v>82</v>
      </c>
      <c r="AY297" s="17" t="s">
        <v>181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80</v>
      </c>
      <c r="BK297" s="145">
        <f>ROUND(I297*H297,2)</f>
        <v>0</v>
      </c>
      <c r="BL297" s="17" t="s">
        <v>127</v>
      </c>
      <c r="BM297" s="144" t="s">
        <v>1428</v>
      </c>
    </row>
    <row r="298" spans="2:65" s="11" customFormat="1" ht="22.9" customHeight="1">
      <c r="B298" s="120"/>
      <c r="D298" s="121" t="s">
        <v>71</v>
      </c>
      <c r="E298" s="130" t="s">
        <v>599</v>
      </c>
      <c r="F298" s="130" t="s">
        <v>600</v>
      </c>
      <c r="I298" s="123"/>
      <c r="J298" s="131">
        <f>BK298</f>
        <v>0</v>
      </c>
      <c r="L298" s="120"/>
      <c r="M298" s="125"/>
      <c r="P298" s="126">
        <f>SUM(P299:P300)</f>
        <v>0</v>
      </c>
      <c r="R298" s="126">
        <f>SUM(R299:R300)</f>
        <v>2.8600000000000001E-3</v>
      </c>
      <c r="T298" s="127">
        <f>SUM(T299:T300)</f>
        <v>0</v>
      </c>
      <c r="AR298" s="121" t="s">
        <v>82</v>
      </c>
      <c r="AT298" s="128" t="s">
        <v>71</v>
      </c>
      <c r="AU298" s="128" t="s">
        <v>80</v>
      </c>
      <c r="AY298" s="121" t="s">
        <v>181</v>
      </c>
      <c r="BK298" s="129">
        <f>SUM(BK299:BK300)</f>
        <v>0</v>
      </c>
    </row>
    <row r="299" spans="2:65" s="1" customFormat="1" ht="24.2" customHeight="1">
      <c r="B299" s="132"/>
      <c r="C299" s="133" t="s">
        <v>569</v>
      </c>
      <c r="D299" s="133" t="s">
        <v>184</v>
      </c>
      <c r="E299" s="134" t="s">
        <v>602</v>
      </c>
      <c r="F299" s="135" t="s">
        <v>603</v>
      </c>
      <c r="G299" s="136" t="s">
        <v>187</v>
      </c>
      <c r="H299" s="137">
        <v>13</v>
      </c>
      <c r="I299" s="138"/>
      <c r="J299" s="139">
        <f>ROUND(I299*H299,2)</f>
        <v>0</v>
      </c>
      <c r="K299" s="135" t="s">
        <v>188</v>
      </c>
      <c r="L299" s="32"/>
      <c r="M299" s="140" t="s">
        <v>1</v>
      </c>
      <c r="N299" s="141" t="s">
        <v>37</v>
      </c>
      <c r="P299" s="142">
        <f>O299*H299</f>
        <v>0</v>
      </c>
      <c r="Q299" s="142">
        <v>0</v>
      </c>
      <c r="R299" s="142">
        <f>Q299*H299</f>
        <v>0</v>
      </c>
      <c r="S299" s="142">
        <v>0</v>
      </c>
      <c r="T299" s="143">
        <f>S299*H299</f>
        <v>0</v>
      </c>
      <c r="AR299" s="144" t="s">
        <v>127</v>
      </c>
      <c r="AT299" s="144" t="s">
        <v>184</v>
      </c>
      <c r="AU299" s="144" t="s">
        <v>82</v>
      </c>
      <c r="AY299" s="17" t="s">
        <v>181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7" t="s">
        <v>80</v>
      </c>
      <c r="BK299" s="145">
        <f>ROUND(I299*H299,2)</f>
        <v>0</v>
      </c>
      <c r="BL299" s="17" t="s">
        <v>127</v>
      </c>
      <c r="BM299" s="144" t="s">
        <v>1429</v>
      </c>
    </row>
    <row r="300" spans="2:65" s="1" customFormat="1" ht="24.2" customHeight="1">
      <c r="B300" s="132"/>
      <c r="C300" s="133" t="s">
        <v>573</v>
      </c>
      <c r="D300" s="133" t="s">
        <v>184</v>
      </c>
      <c r="E300" s="134" t="s">
        <v>606</v>
      </c>
      <c r="F300" s="135" t="s">
        <v>607</v>
      </c>
      <c r="G300" s="136" t="s">
        <v>187</v>
      </c>
      <c r="H300" s="137">
        <v>13</v>
      </c>
      <c r="I300" s="138"/>
      <c r="J300" s="139">
        <f>ROUND(I300*H300,2)</f>
        <v>0</v>
      </c>
      <c r="K300" s="135" t="s">
        <v>188</v>
      </c>
      <c r="L300" s="32"/>
      <c r="M300" s="140" t="s">
        <v>1</v>
      </c>
      <c r="N300" s="141" t="s">
        <v>37</v>
      </c>
      <c r="P300" s="142">
        <f>O300*H300</f>
        <v>0</v>
      </c>
      <c r="Q300" s="142">
        <v>2.2000000000000001E-4</v>
      </c>
      <c r="R300" s="142">
        <f>Q300*H300</f>
        <v>2.8600000000000001E-3</v>
      </c>
      <c r="S300" s="142">
        <v>0</v>
      </c>
      <c r="T300" s="143">
        <f>S300*H300</f>
        <v>0</v>
      </c>
      <c r="AR300" s="144" t="s">
        <v>127</v>
      </c>
      <c r="AT300" s="144" t="s">
        <v>184</v>
      </c>
      <c r="AU300" s="144" t="s">
        <v>82</v>
      </c>
      <c r="AY300" s="17" t="s">
        <v>181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7" t="s">
        <v>80</v>
      </c>
      <c r="BK300" s="145">
        <f>ROUND(I300*H300,2)</f>
        <v>0</v>
      </c>
      <c r="BL300" s="17" t="s">
        <v>127</v>
      </c>
      <c r="BM300" s="144" t="s">
        <v>1430</v>
      </c>
    </row>
    <row r="301" spans="2:65" s="11" customFormat="1" ht="22.9" customHeight="1">
      <c r="B301" s="120"/>
      <c r="D301" s="121" t="s">
        <v>71</v>
      </c>
      <c r="E301" s="130" t="s">
        <v>609</v>
      </c>
      <c r="F301" s="130" t="s">
        <v>610</v>
      </c>
      <c r="I301" s="123"/>
      <c r="J301" s="131">
        <f>BK301</f>
        <v>0</v>
      </c>
      <c r="L301" s="120"/>
      <c r="M301" s="125"/>
      <c r="P301" s="126">
        <f>SUM(P302:P316)</f>
        <v>0</v>
      </c>
      <c r="R301" s="126">
        <f>SUM(R302:R316)</f>
        <v>2.3331400000000002E-2</v>
      </c>
      <c r="T301" s="127">
        <f>SUM(T302:T316)</f>
        <v>3.9288000000000005E-3</v>
      </c>
      <c r="AR301" s="121" t="s">
        <v>82</v>
      </c>
      <c r="AT301" s="128" t="s">
        <v>71</v>
      </c>
      <c r="AU301" s="128" t="s">
        <v>80</v>
      </c>
      <c r="AY301" s="121" t="s">
        <v>181</v>
      </c>
      <c r="BK301" s="129">
        <f>SUM(BK302:BK316)</f>
        <v>0</v>
      </c>
    </row>
    <row r="302" spans="2:65" s="1" customFormat="1" ht="24.2" customHeight="1">
      <c r="B302" s="132"/>
      <c r="C302" s="133" t="s">
        <v>578</v>
      </c>
      <c r="D302" s="133" t="s">
        <v>184</v>
      </c>
      <c r="E302" s="134" t="s">
        <v>612</v>
      </c>
      <c r="F302" s="135" t="s">
        <v>613</v>
      </c>
      <c r="G302" s="136" t="s">
        <v>187</v>
      </c>
      <c r="H302" s="137">
        <v>32.74</v>
      </c>
      <c r="I302" s="138"/>
      <c r="J302" s="139">
        <f>ROUND(I302*H302,2)</f>
        <v>0</v>
      </c>
      <c r="K302" s="135" t="s">
        <v>188</v>
      </c>
      <c r="L302" s="32"/>
      <c r="M302" s="140" t="s">
        <v>1</v>
      </c>
      <c r="N302" s="141" t="s">
        <v>37</v>
      </c>
      <c r="P302" s="142">
        <f>O302*H302</f>
        <v>0</v>
      </c>
      <c r="Q302" s="142">
        <v>0</v>
      </c>
      <c r="R302" s="142">
        <f>Q302*H302</f>
        <v>0</v>
      </c>
      <c r="S302" s="142">
        <v>0</v>
      </c>
      <c r="T302" s="143">
        <f>S302*H302</f>
        <v>0</v>
      </c>
      <c r="AR302" s="144" t="s">
        <v>127</v>
      </c>
      <c r="AT302" s="144" t="s">
        <v>184</v>
      </c>
      <c r="AU302" s="144" t="s">
        <v>82</v>
      </c>
      <c r="AY302" s="17" t="s">
        <v>181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7" t="s">
        <v>80</v>
      </c>
      <c r="BK302" s="145">
        <f>ROUND(I302*H302,2)</f>
        <v>0</v>
      </c>
      <c r="BL302" s="17" t="s">
        <v>127</v>
      </c>
      <c r="BM302" s="144" t="s">
        <v>721</v>
      </c>
    </row>
    <row r="303" spans="2:65" s="1" customFormat="1" ht="24.2" customHeight="1">
      <c r="B303" s="132"/>
      <c r="C303" s="133" t="s">
        <v>583</v>
      </c>
      <c r="D303" s="133" t="s">
        <v>184</v>
      </c>
      <c r="E303" s="134" t="s">
        <v>619</v>
      </c>
      <c r="F303" s="135" t="s">
        <v>620</v>
      </c>
      <c r="G303" s="136" t="s">
        <v>187</v>
      </c>
      <c r="H303" s="137">
        <v>32.74</v>
      </c>
      <c r="I303" s="138"/>
      <c r="J303" s="139">
        <f>ROUND(I303*H303,2)</f>
        <v>0</v>
      </c>
      <c r="K303" s="135" t="s">
        <v>188</v>
      </c>
      <c r="L303" s="32"/>
      <c r="M303" s="140" t="s">
        <v>1</v>
      </c>
      <c r="N303" s="141" t="s">
        <v>37</v>
      </c>
      <c r="P303" s="142">
        <f>O303*H303</f>
        <v>0</v>
      </c>
      <c r="Q303" s="142">
        <v>1.0000000000000001E-5</v>
      </c>
      <c r="R303" s="142">
        <f>Q303*H303</f>
        <v>3.2740000000000004E-4</v>
      </c>
      <c r="S303" s="142">
        <v>1.2E-4</v>
      </c>
      <c r="T303" s="143">
        <f>S303*H303</f>
        <v>3.9288000000000005E-3</v>
      </c>
      <c r="AR303" s="144" t="s">
        <v>127</v>
      </c>
      <c r="AT303" s="144" t="s">
        <v>184</v>
      </c>
      <c r="AU303" s="144" t="s">
        <v>82</v>
      </c>
      <c r="AY303" s="17" t="s">
        <v>181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7" t="s">
        <v>80</v>
      </c>
      <c r="BK303" s="145">
        <f>ROUND(I303*H303,2)</f>
        <v>0</v>
      </c>
      <c r="BL303" s="17" t="s">
        <v>127</v>
      </c>
      <c r="BM303" s="144" t="s">
        <v>722</v>
      </c>
    </row>
    <row r="304" spans="2:65" s="1" customFormat="1" ht="24.2" customHeight="1">
      <c r="B304" s="132"/>
      <c r="C304" s="133" t="s">
        <v>587</v>
      </c>
      <c r="D304" s="133" t="s">
        <v>184</v>
      </c>
      <c r="E304" s="134" t="s">
        <v>623</v>
      </c>
      <c r="F304" s="135" t="s">
        <v>624</v>
      </c>
      <c r="G304" s="136" t="s">
        <v>187</v>
      </c>
      <c r="H304" s="137">
        <v>50.02</v>
      </c>
      <c r="I304" s="138"/>
      <c r="J304" s="139">
        <f>ROUND(I304*H304,2)</f>
        <v>0</v>
      </c>
      <c r="K304" s="135" t="s">
        <v>188</v>
      </c>
      <c r="L304" s="32"/>
      <c r="M304" s="140" t="s">
        <v>1</v>
      </c>
      <c r="N304" s="141" t="s">
        <v>37</v>
      </c>
      <c r="P304" s="142">
        <f>O304*H304</f>
        <v>0</v>
      </c>
      <c r="Q304" s="142">
        <v>2.0000000000000001E-4</v>
      </c>
      <c r="R304" s="142">
        <f>Q304*H304</f>
        <v>1.0004000000000001E-2</v>
      </c>
      <c r="S304" s="142">
        <v>0</v>
      </c>
      <c r="T304" s="143">
        <f>S304*H304</f>
        <v>0</v>
      </c>
      <c r="AR304" s="144" t="s">
        <v>127</v>
      </c>
      <c r="AT304" s="144" t="s">
        <v>184</v>
      </c>
      <c r="AU304" s="144" t="s">
        <v>82</v>
      </c>
      <c r="AY304" s="17" t="s">
        <v>181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7" t="s">
        <v>80</v>
      </c>
      <c r="BK304" s="145">
        <f>ROUND(I304*H304,2)</f>
        <v>0</v>
      </c>
      <c r="BL304" s="17" t="s">
        <v>127</v>
      </c>
      <c r="BM304" s="144" t="s">
        <v>723</v>
      </c>
    </row>
    <row r="305" spans="2:65" s="14" customFormat="1">
      <c r="B305" s="164"/>
      <c r="D305" s="147" t="s">
        <v>191</v>
      </c>
      <c r="E305" s="165" t="s">
        <v>1</v>
      </c>
      <c r="F305" s="166" t="s">
        <v>724</v>
      </c>
      <c r="H305" s="165" t="s">
        <v>1</v>
      </c>
      <c r="I305" s="167"/>
      <c r="L305" s="164"/>
      <c r="M305" s="168"/>
      <c r="T305" s="169"/>
      <c r="AT305" s="165" t="s">
        <v>191</v>
      </c>
      <c r="AU305" s="165" t="s">
        <v>82</v>
      </c>
      <c r="AV305" s="14" t="s">
        <v>80</v>
      </c>
      <c r="AW305" s="14" t="s">
        <v>29</v>
      </c>
      <c r="AX305" s="14" t="s">
        <v>72</v>
      </c>
      <c r="AY305" s="165" t="s">
        <v>181</v>
      </c>
    </row>
    <row r="306" spans="2:65" s="12" customFormat="1">
      <c r="B306" s="146"/>
      <c r="D306" s="147" t="s">
        <v>191</v>
      </c>
      <c r="E306" s="148" t="s">
        <v>1</v>
      </c>
      <c r="F306" s="149" t="s">
        <v>1346</v>
      </c>
      <c r="H306" s="150">
        <v>32.74</v>
      </c>
      <c r="I306" s="151"/>
      <c r="L306" s="146"/>
      <c r="M306" s="152"/>
      <c r="T306" s="153"/>
      <c r="AT306" s="148" t="s">
        <v>191</v>
      </c>
      <c r="AU306" s="148" t="s">
        <v>82</v>
      </c>
      <c r="AV306" s="12" t="s">
        <v>82</v>
      </c>
      <c r="AW306" s="12" t="s">
        <v>29</v>
      </c>
      <c r="AX306" s="12" t="s">
        <v>72</v>
      </c>
      <c r="AY306" s="148" t="s">
        <v>181</v>
      </c>
    </row>
    <row r="307" spans="2:65" s="14" customFormat="1">
      <c r="B307" s="164"/>
      <c r="D307" s="147" t="s">
        <v>191</v>
      </c>
      <c r="E307" s="165" t="s">
        <v>1</v>
      </c>
      <c r="F307" s="166" t="s">
        <v>771</v>
      </c>
      <c r="H307" s="165" t="s">
        <v>1</v>
      </c>
      <c r="I307" s="167"/>
      <c r="L307" s="164"/>
      <c r="M307" s="168"/>
      <c r="T307" s="169"/>
      <c r="AT307" s="165" t="s">
        <v>191</v>
      </c>
      <c r="AU307" s="165" t="s">
        <v>82</v>
      </c>
      <c r="AV307" s="14" t="s">
        <v>80</v>
      </c>
      <c r="AW307" s="14" t="s">
        <v>29</v>
      </c>
      <c r="AX307" s="14" t="s">
        <v>72</v>
      </c>
      <c r="AY307" s="165" t="s">
        <v>181</v>
      </c>
    </row>
    <row r="308" spans="2:65" s="12" customFormat="1">
      <c r="B308" s="146"/>
      <c r="D308" s="147" t="s">
        <v>191</v>
      </c>
      <c r="E308" s="148" t="s">
        <v>1</v>
      </c>
      <c r="F308" s="149" t="s">
        <v>1431</v>
      </c>
      <c r="H308" s="150">
        <v>12.78</v>
      </c>
      <c r="I308" s="151"/>
      <c r="L308" s="146"/>
      <c r="M308" s="152"/>
      <c r="T308" s="153"/>
      <c r="AT308" s="148" t="s">
        <v>191</v>
      </c>
      <c r="AU308" s="148" t="s">
        <v>82</v>
      </c>
      <c r="AV308" s="12" t="s">
        <v>82</v>
      </c>
      <c r="AW308" s="12" t="s">
        <v>29</v>
      </c>
      <c r="AX308" s="12" t="s">
        <v>72</v>
      </c>
      <c r="AY308" s="148" t="s">
        <v>181</v>
      </c>
    </row>
    <row r="309" spans="2:65" s="14" customFormat="1">
      <c r="B309" s="164"/>
      <c r="D309" s="147" t="s">
        <v>191</v>
      </c>
      <c r="E309" s="165" t="s">
        <v>1</v>
      </c>
      <c r="F309" s="166" t="s">
        <v>726</v>
      </c>
      <c r="H309" s="165" t="s">
        <v>1</v>
      </c>
      <c r="I309" s="167"/>
      <c r="L309" s="164"/>
      <c r="M309" s="168"/>
      <c r="T309" s="169"/>
      <c r="AT309" s="165" t="s">
        <v>191</v>
      </c>
      <c r="AU309" s="165" t="s">
        <v>82</v>
      </c>
      <c r="AV309" s="14" t="s">
        <v>80</v>
      </c>
      <c r="AW309" s="14" t="s">
        <v>29</v>
      </c>
      <c r="AX309" s="14" t="s">
        <v>72</v>
      </c>
      <c r="AY309" s="165" t="s">
        <v>181</v>
      </c>
    </row>
    <row r="310" spans="2:65" s="12" customFormat="1">
      <c r="B310" s="146"/>
      <c r="D310" s="147" t="s">
        <v>191</v>
      </c>
      <c r="E310" s="148" t="s">
        <v>1</v>
      </c>
      <c r="F310" s="149" t="s">
        <v>1432</v>
      </c>
      <c r="H310" s="150">
        <v>4.5</v>
      </c>
      <c r="I310" s="151"/>
      <c r="L310" s="146"/>
      <c r="M310" s="152"/>
      <c r="T310" s="153"/>
      <c r="AT310" s="148" t="s">
        <v>191</v>
      </c>
      <c r="AU310" s="148" t="s">
        <v>82</v>
      </c>
      <c r="AV310" s="12" t="s">
        <v>82</v>
      </c>
      <c r="AW310" s="12" t="s">
        <v>29</v>
      </c>
      <c r="AX310" s="12" t="s">
        <v>72</v>
      </c>
      <c r="AY310" s="148" t="s">
        <v>181</v>
      </c>
    </row>
    <row r="311" spans="2:65" s="14" customFormat="1">
      <c r="B311" s="164"/>
      <c r="D311" s="147" t="s">
        <v>191</v>
      </c>
      <c r="E311" s="165" t="s">
        <v>1</v>
      </c>
      <c r="F311" s="166" t="s">
        <v>1433</v>
      </c>
      <c r="H311" s="165" t="s">
        <v>1</v>
      </c>
      <c r="I311" s="167"/>
      <c r="L311" s="164"/>
      <c r="M311" s="168"/>
      <c r="T311" s="169"/>
      <c r="AT311" s="165" t="s">
        <v>191</v>
      </c>
      <c r="AU311" s="165" t="s">
        <v>82</v>
      </c>
      <c r="AV311" s="14" t="s">
        <v>80</v>
      </c>
      <c r="AW311" s="14" t="s">
        <v>29</v>
      </c>
      <c r="AX311" s="14" t="s">
        <v>72</v>
      </c>
      <c r="AY311" s="165" t="s">
        <v>181</v>
      </c>
    </row>
    <row r="312" spans="2:65" s="12" customFormat="1">
      <c r="B312" s="146"/>
      <c r="D312" s="147" t="s">
        <v>191</v>
      </c>
      <c r="E312" s="148" t="s">
        <v>1</v>
      </c>
      <c r="F312" s="149" t="s">
        <v>1434</v>
      </c>
      <c r="H312" s="150">
        <v>36</v>
      </c>
      <c r="I312" s="151"/>
      <c r="L312" s="146"/>
      <c r="M312" s="152"/>
      <c r="T312" s="153"/>
      <c r="AT312" s="148" t="s">
        <v>191</v>
      </c>
      <c r="AU312" s="148" t="s">
        <v>82</v>
      </c>
      <c r="AV312" s="12" t="s">
        <v>82</v>
      </c>
      <c r="AW312" s="12" t="s">
        <v>29</v>
      </c>
      <c r="AX312" s="12" t="s">
        <v>72</v>
      </c>
      <c r="AY312" s="148" t="s">
        <v>181</v>
      </c>
    </row>
    <row r="313" spans="2:65" s="14" customFormat="1">
      <c r="B313" s="164"/>
      <c r="D313" s="147" t="s">
        <v>191</v>
      </c>
      <c r="E313" s="165" t="s">
        <v>1</v>
      </c>
      <c r="F313" s="166" t="s">
        <v>1435</v>
      </c>
      <c r="H313" s="165" t="s">
        <v>1</v>
      </c>
      <c r="I313" s="167"/>
      <c r="L313" s="164"/>
      <c r="M313" s="168"/>
      <c r="T313" s="169"/>
      <c r="AT313" s="165" t="s">
        <v>191</v>
      </c>
      <c r="AU313" s="165" t="s">
        <v>82</v>
      </c>
      <c r="AV313" s="14" t="s">
        <v>80</v>
      </c>
      <c r="AW313" s="14" t="s">
        <v>29</v>
      </c>
      <c r="AX313" s="14" t="s">
        <v>72</v>
      </c>
      <c r="AY313" s="165" t="s">
        <v>181</v>
      </c>
    </row>
    <row r="314" spans="2:65" s="12" customFormat="1">
      <c r="B314" s="146"/>
      <c r="D314" s="147" t="s">
        <v>191</v>
      </c>
      <c r="E314" s="148" t="s">
        <v>1</v>
      </c>
      <c r="F314" s="149" t="s">
        <v>1436</v>
      </c>
      <c r="H314" s="150">
        <v>-36</v>
      </c>
      <c r="I314" s="151"/>
      <c r="L314" s="146"/>
      <c r="M314" s="152"/>
      <c r="T314" s="153"/>
      <c r="AT314" s="148" t="s">
        <v>191</v>
      </c>
      <c r="AU314" s="148" t="s">
        <v>82</v>
      </c>
      <c r="AV314" s="12" t="s">
        <v>82</v>
      </c>
      <c r="AW314" s="12" t="s">
        <v>29</v>
      </c>
      <c r="AX314" s="12" t="s">
        <v>72</v>
      </c>
      <c r="AY314" s="148" t="s">
        <v>181</v>
      </c>
    </row>
    <row r="315" spans="2:65" s="13" customFormat="1">
      <c r="B315" s="154"/>
      <c r="D315" s="147" t="s">
        <v>191</v>
      </c>
      <c r="E315" s="155" t="s">
        <v>1</v>
      </c>
      <c r="F315" s="156" t="s">
        <v>193</v>
      </c>
      <c r="H315" s="157">
        <v>50.02000000000001</v>
      </c>
      <c r="I315" s="158"/>
      <c r="L315" s="154"/>
      <c r="M315" s="159"/>
      <c r="T315" s="160"/>
      <c r="AT315" s="155" t="s">
        <v>191</v>
      </c>
      <c r="AU315" s="155" t="s">
        <v>82</v>
      </c>
      <c r="AV315" s="13" t="s">
        <v>189</v>
      </c>
      <c r="AW315" s="13" t="s">
        <v>29</v>
      </c>
      <c r="AX315" s="13" t="s">
        <v>80</v>
      </c>
      <c r="AY315" s="155" t="s">
        <v>181</v>
      </c>
    </row>
    <row r="316" spans="2:65" s="1" customFormat="1" ht="33" customHeight="1">
      <c r="B316" s="132"/>
      <c r="C316" s="133" t="s">
        <v>591</v>
      </c>
      <c r="D316" s="133" t="s">
        <v>184</v>
      </c>
      <c r="E316" s="134" t="s">
        <v>627</v>
      </c>
      <c r="F316" s="135" t="s">
        <v>628</v>
      </c>
      <c r="G316" s="136" t="s">
        <v>187</v>
      </c>
      <c r="H316" s="137">
        <v>50</v>
      </c>
      <c r="I316" s="138"/>
      <c r="J316" s="139">
        <f>ROUND(I316*H316,2)</f>
        <v>0</v>
      </c>
      <c r="K316" s="135" t="s">
        <v>188</v>
      </c>
      <c r="L316" s="32"/>
      <c r="M316" s="180" t="s">
        <v>1</v>
      </c>
      <c r="N316" s="181" t="s">
        <v>37</v>
      </c>
      <c r="O316" s="182"/>
      <c r="P316" s="183">
        <f>O316*H316</f>
        <v>0</v>
      </c>
      <c r="Q316" s="183">
        <v>2.5999999999999998E-4</v>
      </c>
      <c r="R316" s="183">
        <f>Q316*H316</f>
        <v>1.2999999999999999E-2</v>
      </c>
      <c r="S316" s="183">
        <v>0</v>
      </c>
      <c r="T316" s="184">
        <f>S316*H316</f>
        <v>0</v>
      </c>
      <c r="AR316" s="144" t="s">
        <v>127</v>
      </c>
      <c r="AT316" s="144" t="s">
        <v>184</v>
      </c>
      <c r="AU316" s="144" t="s">
        <v>82</v>
      </c>
      <c r="AY316" s="17" t="s">
        <v>181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7" t="s">
        <v>80</v>
      </c>
      <c r="BK316" s="145">
        <f>ROUND(I316*H316,2)</f>
        <v>0</v>
      </c>
      <c r="BL316" s="17" t="s">
        <v>127</v>
      </c>
      <c r="BM316" s="144" t="s">
        <v>728</v>
      </c>
    </row>
    <row r="317" spans="2:65" s="1" customFormat="1" ht="6.95" customHeight="1">
      <c r="B317" s="44"/>
      <c r="C317" s="45"/>
      <c r="D317" s="45"/>
      <c r="E317" s="45"/>
      <c r="F317" s="45"/>
      <c r="G317" s="45"/>
      <c r="H317" s="45"/>
      <c r="I317" s="45"/>
      <c r="J317" s="45"/>
      <c r="K317" s="45"/>
      <c r="L317" s="32"/>
    </row>
  </sheetData>
  <autoFilter ref="C136:K316" xr:uid="{00000000-0009-0000-0000-000010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3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129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1437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ROUND((SUM(BE137:BE316)),  2)</f>
        <v>0</v>
      </c>
      <c r="I33" s="92">
        <v>0.21</v>
      </c>
      <c r="J33" s="91">
        <f>ROUND(((SUM(BE137:BE316))*I33),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ROUND((SUM(BF137:BF316)),  2)</f>
        <v>0</v>
      </c>
      <c r="I34" s="92">
        <v>0.15</v>
      </c>
      <c r="J34" s="91">
        <f>ROUND(((SUM(BF137:BF316))*I34),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ROUND((SUM(BG137:BG316)),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ROUND((SUM(BH137:BH316)),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ROUND((SUM(BI137:BI316)),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16 - m.č. 414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J137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J138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J139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J161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J176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J185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J187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J188</f>
        <v>0</v>
      </c>
      <c r="L103" s="108"/>
    </row>
    <row r="104" spans="2:12" s="9" customFormat="1" ht="19.899999999999999" customHeight="1">
      <c r="B104" s="108"/>
      <c r="D104" s="109" t="s">
        <v>151</v>
      </c>
      <c r="E104" s="110"/>
      <c r="F104" s="110"/>
      <c r="G104" s="110"/>
      <c r="H104" s="110"/>
      <c r="I104" s="110"/>
      <c r="J104" s="111">
        <f>J197</f>
        <v>0</v>
      </c>
      <c r="L104" s="108"/>
    </row>
    <row r="105" spans="2:12" s="9" customFormat="1" ht="19.899999999999999" customHeight="1">
      <c r="B105" s="108"/>
      <c r="D105" s="109" t="s">
        <v>152</v>
      </c>
      <c r="E105" s="110"/>
      <c r="F105" s="110"/>
      <c r="G105" s="110"/>
      <c r="H105" s="110"/>
      <c r="I105" s="110"/>
      <c r="J105" s="111">
        <f>J200</f>
        <v>0</v>
      </c>
      <c r="L105" s="108"/>
    </row>
    <row r="106" spans="2:12" s="9" customFormat="1" ht="19.899999999999999" customHeight="1">
      <c r="B106" s="108"/>
      <c r="D106" s="109" t="s">
        <v>153</v>
      </c>
      <c r="E106" s="110"/>
      <c r="F106" s="110"/>
      <c r="G106" s="110"/>
      <c r="H106" s="110"/>
      <c r="I106" s="110"/>
      <c r="J106" s="111">
        <f>J204</f>
        <v>0</v>
      </c>
      <c r="L106" s="108"/>
    </row>
    <row r="107" spans="2:12" s="9" customFormat="1" ht="19.899999999999999" customHeight="1">
      <c r="B107" s="108"/>
      <c r="D107" s="109" t="s">
        <v>154</v>
      </c>
      <c r="E107" s="110"/>
      <c r="F107" s="110"/>
      <c r="G107" s="110"/>
      <c r="H107" s="110"/>
      <c r="I107" s="110"/>
      <c r="J107" s="111">
        <f>J208</f>
        <v>0</v>
      </c>
      <c r="L107" s="108"/>
    </row>
    <row r="108" spans="2:12" s="9" customFormat="1" ht="19.899999999999999" customHeight="1">
      <c r="B108" s="108"/>
      <c r="D108" s="109" t="s">
        <v>155</v>
      </c>
      <c r="E108" s="110"/>
      <c r="F108" s="110"/>
      <c r="G108" s="110"/>
      <c r="H108" s="110"/>
      <c r="I108" s="110"/>
      <c r="J108" s="111">
        <f>J211</f>
        <v>0</v>
      </c>
      <c r="L108" s="108"/>
    </row>
    <row r="109" spans="2:12" s="9" customFormat="1" ht="19.899999999999999" customHeight="1">
      <c r="B109" s="108"/>
      <c r="D109" s="109" t="s">
        <v>156</v>
      </c>
      <c r="E109" s="110"/>
      <c r="F109" s="110"/>
      <c r="G109" s="110"/>
      <c r="H109" s="110"/>
      <c r="I109" s="110"/>
      <c r="J109" s="111">
        <f>J213</f>
        <v>0</v>
      </c>
      <c r="L109" s="108"/>
    </row>
    <row r="110" spans="2:12" s="9" customFormat="1" ht="19.899999999999999" customHeight="1">
      <c r="B110" s="108"/>
      <c r="D110" s="109" t="s">
        <v>157</v>
      </c>
      <c r="E110" s="110"/>
      <c r="F110" s="110"/>
      <c r="G110" s="110"/>
      <c r="H110" s="110"/>
      <c r="I110" s="110"/>
      <c r="J110" s="111">
        <f>J217</f>
        <v>0</v>
      </c>
      <c r="L110" s="108"/>
    </row>
    <row r="111" spans="2:12" s="9" customFormat="1" ht="19.899999999999999" customHeight="1">
      <c r="B111" s="108"/>
      <c r="D111" s="109" t="s">
        <v>158</v>
      </c>
      <c r="E111" s="110"/>
      <c r="F111" s="110"/>
      <c r="G111" s="110"/>
      <c r="H111" s="110"/>
      <c r="I111" s="110"/>
      <c r="J111" s="111">
        <f>J235</f>
        <v>0</v>
      </c>
      <c r="L111" s="108"/>
    </row>
    <row r="112" spans="2:12" s="9" customFormat="1" ht="19.899999999999999" customHeight="1">
      <c r="B112" s="108"/>
      <c r="D112" s="109" t="s">
        <v>159</v>
      </c>
      <c r="E112" s="110"/>
      <c r="F112" s="110"/>
      <c r="G112" s="110"/>
      <c r="H112" s="110"/>
      <c r="I112" s="110"/>
      <c r="J112" s="111">
        <f>J241</f>
        <v>0</v>
      </c>
      <c r="L112" s="108"/>
    </row>
    <row r="113" spans="2:12" s="9" customFormat="1" ht="19.899999999999999" customHeight="1">
      <c r="B113" s="108"/>
      <c r="D113" s="109" t="s">
        <v>160</v>
      </c>
      <c r="E113" s="110"/>
      <c r="F113" s="110"/>
      <c r="G113" s="110"/>
      <c r="H113" s="110"/>
      <c r="I113" s="110"/>
      <c r="J113" s="111">
        <f>J246</f>
        <v>0</v>
      </c>
      <c r="L113" s="108"/>
    </row>
    <row r="114" spans="2:12" s="9" customFormat="1" ht="19.899999999999999" customHeight="1">
      <c r="B114" s="108"/>
      <c r="D114" s="109" t="s">
        <v>161</v>
      </c>
      <c r="E114" s="110"/>
      <c r="F114" s="110"/>
      <c r="G114" s="110"/>
      <c r="H114" s="110"/>
      <c r="I114" s="110"/>
      <c r="J114" s="111">
        <f>J255</f>
        <v>0</v>
      </c>
      <c r="L114" s="108"/>
    </row>
    <row r="115" spans="2:12" s="9" customFormat="1" ht="19.899999999999999" customHeight="1">
      <c r="B115" s="108"/>
      <c r="D115" s="109" t="s">
        <v>163</v>
      </c>
      <c r="E115" s="110"/>
      <c r="F115" s="110"/>
      <c r="G115" s="110"/>
      <c r="H115" s="110"/>
      <c r="I115" s="110"/>
      <c r="J115" s="111">
        <f>J271</f>
        <v>0</v>
      </c>
      <c r="L115" s="108"/>
    </row>
    <row r="116" spans="2:12" s="9" customFormat="1" ht="19.899999999999999" customHeight="1">
      <c r="B116" s="108"/>
      <c r="D116" s="109" t="s">
        <v>164</v>
      </c>
      <c r="E116" s="110"/>
      <c r="F116" s="110"/>
      <c r="G116" s="110"/>
      <c r="H116" s="110"/>
      <c r="I116" s="110"/>
      <c r="J116" s="111">
        <f>J298</f>
        <v>0</v>
      </c>
      <c r="L116" s="108"/>
    </row>
    <row r="117" spans="2:12" s="9" customFormat="1" ht="19.899999999999999" customHeight="1">
      <c r="B117" s="108"/>
      <c r="D117" s="109" t="s">
        <v>165</v>
      </c>
      <c r="E117" s="110"/>
      <c r="F117" s="110"/>
      <c r="G117" s="110"/>
      <c r="H117" s="110"/>
      <c r="I117" s="110"/>
      <c r="J117" s="111">
        <f>J301</f>
        <v>0</v>
      </c>
      <c r="L117" s="108"/>
    </row>
    <row r="118" spans="2:12" s="1" customFormat="1" ht="21.75" customHeight="1">
      <c r="B118" s="32"/>
      <c r="L118" s="32"/>
    </row>
    <row r="119" spans="2:12" s="1" customFormat="1" ht="6.95" customHeight="1"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2"/>
    </row>
    <row r="123" spans="2:12" s="1" customFormat="1" ht="6.95" customHeight="1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32"/>
    </row>
    <row r="124" spans="2:12" s="1" customFormat="1" ht="24.95" customHeight="1">
      <c r="B124" s="32"/>
      <c r="C124" s="21" t="s">
        <v>166</v>
      </c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16</v>
      </c>
      <c r="L126" s="32"/>
    </row>
    <row r="127" spans="2:12" s="1" customFormat="1" ht="16.5" customHeight="1">
      <c r="B127" s="32"/>
      <c r="E127" s="235" t="str">
        <f>E7</f>
        <v>Rekonstrukce ubytovacího zázemí pavilon A</v>
      </c>
      <c r="F127" s="236"/>
      <c r="G127" s="236"/>
      <c r="H127" s="236"/>
      <c r="L127" s="32"/>
    </row>
    <row r="128" spans="2:12" s="1" customFormat="1" ht="12" customHeight="1">
      <c r="B128" s="32"/>
      <c r="C128" s="27" t="s">
        <v>137</v>
      </c>
      <c r="L128" s="32"/>
    </row>
    <row r="129" spans="2:65" s="1" customFormat="1" ht="16.5" customHeight="1">
      <c r="B129" s="32"/>
      <c r="E129" s="198" t="str">
        <f>E9</f>
        <v>16 - m.č. 414</v>
      </c>
      <c r="F129" s="234"/>
      <c r="G129" s="234"/>
      <c r="H129" s="234"/>
      <c r="L129" s="32"/>
    </row>
    <row r="130" spans="2:65" s="1" customFormat="1" ht="6.95" customHeight="1">
      <c r="B130" s="32"/>
      <c r="L130" s="32"/>
    </row>
    <row r="131" spans="2:65" s="1" customFormat="1" ht="12" customHeight="1">
      <c r="B131" s="32"/>
      <c r="C131" s="27" t="s">
        <v>20</v>
      </c>
      <c r="F131" s="25" t="str">
        <f>F12</f>
        <v xml:space="preserve"> </v>
      </c>
      <c r="I131" s="27" t="s">
        <v>22</v>
      </c>
      <c r="J131" s="52">
        <f>IF(J12="","",J12)</f>
        <v>0</v>
      </c>
      <c r="L131" s="32"/>
    </row>
    <row r="132" spans="2:65" s="1" customFormat="1" ht="6.95" customHeight="1">
      <c r="B132" s="32"/>
      <c r="L132" s="32"/>
    </row>
    <row r="133" spans="2:65" s="1" customFormat="1" ht="15.2" customHeight="1">
      <c r="B133" s="32"/>
      <c r="C133" s="27" t="s">
        <v>23</v>
      </c>
      <c r="F133" s="25" t="str">
        <f>E15</f>
        <v xml:space="preserve"> </v>
      </c>
      <c r="I133" s="27" t="s">
        <v>28</v>
      </c>
      <c r="J133" s="30" t="str">
        <f>E21</f>
        <v xml:space="preserve"> </v>
      </c>
      <c r="L133" s="32"/>
    </row>
    <row r="134" spans="2:65" s="1" customFormat="1" ht="15.2" customHeight="1">
      <c r="B134" s="32"/>
      <c r="C134" s="27" t="s">
        <v>26</v>
      </c>
      <c r="F134" s="25" t="str">
        <f>IF(E18="","",E18)</f>
        <v>Vyplň údaj</v>
      </c>
      <c r="I134" s="27" t="s">
        <v>30</v>
      </c>
      <c r="J134" s="30" t="str">
        <f>E24</f>
        <v xml:space="preserve"> 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12"/>
      <c r="C136" s="113" t="s">
        <v>167</v>
      </c>
      <c r="D136" s="114" t="s">
        <v>57</v>
      </c>
      <c r="E136" s="114" t="s">
        <v>53</v>
      </c>
      <c r="F136" s="114" t="s">
        <v>54</v>
      </c>
      <c r="G136" s="114" t="s">
        <v>168</v>
      </c>
      <c r="H136" s="114" t="s">
        <v>169</v>
      </c>
      <c r="I136" s="114" t="s">
        <v>170</v>
      </c>
      <c r="J136" s="114" t="s">
        <v>141</v>
      </c>
      <c r="K136" s="115" t="s">
        <v>171</v>
      </c>
      <c r="L136" s="112"/>
      <c r="M136" s="59" t="s">
        <v>1</v>
      </c>
      <c r="N136" s="60" t="s">
        <v>36</v>
      </c>
      <c r="O136" s="60" t="s">
        <v>172</v>
      </c>
      <c r="P136" s="60" t="s">
        <v>173</v>
      </c>
      <c r="Q136" s="60" t="s">
        <v>174</v>
      </c>
      <c r="R136" s="60" t="s">
        <v>175</v>
      </c>
      <c r="S136" s="60" t="s">
        <v>176</v>
      </c>
      <c r="T136" s="61" t="s">
        <v>177</v>
      </c>
    </row>
    <row r="137" spans="2:65" s="1" customFormat="1" ht="22.9" customHeight="1">
      <c r="B137" s="32"/>
      <c r="C137" s="64" t="s">
        <v>178</v>
      </c>
      <c r="J137" s="116">
        <f>BK137</f>
        <v>0</v>
      </c>
      <c r="L137" s="32"/>
      <c r="M137" s="62"/>
      <c r="N137" s="53"/>
      <c r="O137" s="53"/>
      <c r="P137" s="117">
        <f>P138+P187</f>
        <v>0</v>
      </c>
      <c r="Q137" s="53"/>
      <c r="R137" s="117">
        <f>R138+R187</f>
        <v>3.0179362999999997</v>
      </c>
      <c r="S137" s="53"/>
      <c r="T137" s="118">
        <f>T138+T187</f>
        <v>8.0131259999999997</v>
      </c>
      <c r="AT137" s="17" t="s">
        <v>71</v>
      </c>
      <c r="AU137" s="17" t="s">
        <v>143</v>
      </c>
      <c r="BK137" s="119">
        <f>BK138+BK187</f>
        <v>0</v>
      </c>
    </row>
    <row r="138" spans="2:65" s="11" customFormat="1" ht="25.9" customHeight="1">
      <c r="B138" s="120"/>
      <c r="D138" s="121" t="s">
        <v>71</v>
      </c>
      <c r="E138" s="122" t="s">
        <v>179</v>
      </c>
      <c r="F138" s="122" t="s">
        <v>180</v>
      </c>
      <c r="I138" s="123"/>
      <c r="J138" s="124">
        <f>BK138</f>
        <v>0</v>
      </c>
      <c r="L138" s="120"/>
      <c r="M138" s="125"/>
      <c r="P138" s="126">
        <f>P139+P161+P176+P185</f>
        <v>0</v>
      </c>
      <c r="R138" s="126">
        <f>R139+R161+R176+R185</f>
        <v>0.2350448</v>
      </c>
      <c r="T138" s="127">
        <f>T139+T161+T176+T185</f>
        <v>3.5194999999999999</v>
      </c>
      <c r="AR138" s="121" t="s">
        <v>80</v>
      </c>
      <c r="AT138" s="128" t="s">
        <v>71</v>
      </c>
      <c r="AU138" s="128" t="s">
        <v>72</v>
      </c>
      <c r="AY138" s="121" t="s">
        <v>181</v>
      </c>
      <c r="BK138" s="129">
        <f>BK139+BK161+BK176+BK185</f>
        <v>0</v>
      </c>
    </row>
    <row r="139" spans="2:65" s="11" customFormat="1" ht="22.9" customHeight="1">
      <c r="B139" s="120"/>
      <c r="D139" s="121" t="s">
        <v>71</v>
      </c>
      <c r="E139" s="130" t="s">
        <v>182</v>
      </c>
      <c r="F139" s="130" t="s">
        <v>183</v>
      </c>
      <c r="I139" s="123"/>
      <c r="J139" s="131">
        <f>BK139</f>
        <v>0</v>
      </c>
      <c r="L139" s="120"/>
      <c r="M139" s="125"/>
      <c r="P139" s="126">
        <f>SUM(P140:P160)</f>
        <v>0</v>
      </c>
      <c r="R139" s="126">
        <f>SUM(R140:R160)</f>
        <v>0.23345360000000001</v>
      </c>
      <c r="T139" s="127">
        <f>SUM(T140:T160)</f>
        <v>0</v>
      </c>
      <c r="AR139" s="121" t="s">
        <v>80</v>
      </c>
      <c r="AT139" s="128" t="s">
        <v>71</v>
      </c>
      <c r="AU139" s="128" t="s">
        <v>80</v>
      </c>
      <c r="AY139" s="121" t="s">
        <v>181</v>
      </c>
      <c r="BK139" s="129">
        <f>SUM(BK140:BK160)</f>
        <v>0</v>
      </c>
    </row>
    <row r="140" spans="2:65" s="1" customFormat="1" ht="33" customHeight="1">
      <c r="B140" s="132"/>
      <c r="C140" s="133" t="s">
        <v>80</v>
      </c>
      <c r="D140" s="133" t="s">
        <v>184</v>
      </c>
      <c r="E140" s="134" t="s">
        <v>631</v>
      </c>
      <c r="F140" s="135" t="s">
        <v>632</v>
      </c>
      <c r="G140" s="136" t="s">
        <v>187</v>
      </c>
      <c r="H140" s="137">
        <v>13</v>
      </c>
      <c r="I140" s="138"/>
      <c r="J140" s="139">
        <f>ROUND(I140*H140,2)</f>
        <v>0</v>
      </c>
      <c r="K140" s="135" t="s">
        <v>188</v>
      </c>
      <c r="L140" s="32"/>
      <c r="M140" s="140" t="s">
        <v>1</v>
      </c>
      <c r="N140" s="141" t="s">
        <v>37</v>
      </c>
      <c r="P140" s="142">
        <f>O140*H140</f>
        <v>0</v>
      </c>
      <c r="Q140" s="142">
        <v>3.0000000000000001E-3</v>
      </c>
      <c r="R140" s="142">
        <f>Q140*H140</f>
        <v>3.9E-2</v>
      </c>
      <c r="S140" s="142">
        <v>0</v>
      </c>
      <c r="T140" s="143">
        <f>S140*H140</f>
        <v>0</v>
      </c>
      <c r="AR140" s="144" t="s">
        <v>189</v>
      </c>
      <c r="AT140" s="144" t="s">
        <v>184</v>
      </c>
      <c r="AU140" s="144" t="s">
        <v>82</v>
      </c>
      <c r="AY140" s="17" t="s">
        <v>181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80</v>
      </c>
      <c r="BK140" s="145">
        <f>ROUND(I140*H140,2)</f>
        <v>0</v>
      </c>
      <c r="BL140" s="17" t="s">
        <v>189</v>
      </c>
      <c r="BM140" s="144" t="s">
        <v>1438</v>
      </c>
    </row>
    <row r="141" spans="2:65" s="1" customFormat="1" ht="24.2" customHeight="1">
      <c r="B141" s="132"/>
      <c r="C141" s="133" t="s">
        <v>82</v>
      </c>
      <c r="D141" s="133" t="s">
        <v>184</v>
      </c>
      <c r="E141" s="134" t="s">
        <v>185</v>
      </c>
      <c r="F141" s="135" t="s">
        <v>186</v>
      </c>
      <c r="G141" s="136" t="s">
        <v>187</v>
      </c>
      <c r="H141" s="137">
        <v>32.74</v>
      </c>
      <c r="I141" s="138"/>
      <c r="J141" s="139">
        <f>ROUND(I141*H141,2)</f>
        <v>0</v>
      </c>
      <c r="K141" s="135" t="s">
        <v>188</v>
      </c>
      <c r="L141" s="32"/>
      <c r="M141" s="140" t="s">
        <v>1</v>
      </c>
      <c r="N141" s="141" t="s">
        <v>37</v>
      </c>
      <c r="P141" s="142">
        <f>O141*H141</f>
        <v>0</v>
      </c>
      <c r="Q141" s="142">
        <v>2.5999999999999998E-4</v>
      </c>
      <c r="R141" s="142">
        <f>Q141*H141</f>
        <v>8.5123999999999998E-3</v>
      </c>
      <c r="S141" s="142">
        <v>0</v>
      </c>
      <c r="T141" s="143">
        <f>S141*H141</f>
        <v>0</v>
      </c>
      <c r="AR141" s="144" t="s">
        <v>189</v>
      </c>
      <c r="AT141" s="144" t="s">
        <v>184</v>
      </c>
      <c r="AU141" s="144" t="s">
        <v>82</v>
      </c>
      <c r="AY141" s="17" t="s">
        <v>181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80</v>
      </c>
      <c r="BK141" s="145">
        <f>ROUND(I141*H141,2)</f>
        <v>0</v>
      </c>
      <c r="BL141" s="17" t="s">
        <v>189</v>
      </c>
      <c r="BM141" s="144" t="s">
        <v>634</v>
      </c>
    </row>
    <row r="142" spans="2:65" s="12" customFormat="1">
      <c r="B142" s="146"/>
      <c r="D142" s="147" t="s">
        <v>191</v>
      </c>
      <c r="E142" s="148" t="s">
        <v>1</v>
      </c>
      <c r="F142" s="149" t="s">
        <v>1049</v>
      </c>
      <c r="H142" s="150">
        <v>8.4</v>
      </c>
      <c r="I142" s="151"/>
      <c r="L142" s="146"/>
      <c r="M142" s="152"/>
      <c r="T142" s="153"/>
      <c r="AT142" s="148" t="s">
        <v>191</v>
      </c>
      <c r="AU142" s="148" t="s">
        <v>82</v>
      </c>
      <c r="AV142" s="12" t="s">
        <v>82</v>
      </c>
      <c r="AW142" s="12" t="s">
        <v>29</v>
      </c>
      <c r="AX142" s="12" t="s">
        <v>72</v>
      </c>
      <c r="AY142" s="148" t="s">
        <v>181</v>
      </c>
    </row>
    <row r="143" spans="2:65" s="12" customFormat="1">
      <c r="B143" s="146"/>
      <c r="D143" s="147" t="s">
        <v>191</v>
      </c>
      <c r="E143" s="148" t="s">
        <v>1</v>
      </c>
      <c r="F143" s="149" t="s">
        <v>1344</v>
      </c>
      <c r="H143" s="150">
        <v>23.78</v>
      </c>
      <c r="I143" s="151"/>
      <c r="L143" s="146"/>
      <c r="M143" s="152"/>
      <c r="T143" s="153"/>
      <c r="AT143" s="148" t="s">
        <v>191</v>
      </c>
      <c r="AU143" s="148" t="s">
        <v>82</v>
      </c>
      <c r="AV143" s="12" t="s">
        <v>82</v>
      </c>
      <c r="AW143" s="12" t="s">
        <v>29</v>
      </c>
      <c r="AX143" s="12" t="s">
        <v>72</v>
      </c>
      <c r="AY143" s="148" t="s">
        <v>181</v>
      </c>
    </row>
    <row r="144" spans="2:65" s="12" customFormat="1">
      <c r="B144" s="146"/>
      <c r="D144" s="147" t="s">
        <v>191</v>
      </c>
      <c r="E144" s="148" t="s">
        <v>1</v>
      </c>
      <c r="F144" s="149" t="s">
        <v>637</v>
      </c>
      <c r="H144" s="150">
        <v>-1.6</v>
      </c>
      <c r="I144" s="151"/>
      <c r="L144" s="146"/>
      <c r="M144" s="152"/>
      <c r="T144" s="153"/>
      <c r="AT144" s="148" t="s">
        <v>191</v>
      </c>
      <c r="AU144" s="148" t="s">
        <v>82</v>
      </c>
      <c r="AV144" s="12" t="s">
        <v>82</v>
      </c>
      <c r="AW144" s="12" t="s">
        <v>29</v>
      </c>
      <c r="AX144" s="12" t="s">
        <v>72</v>
      </c>
      <c r="AY144" s="148" t="s">
        <v>181</v>
      </c>
    </row>
    <row r="145" spans="2:65" s="12" customFormat="1">
      <c r="B145" s="146"/>
      <c r="D145" s="147" t="s">
        <v>191</v>
      </c>
      <c r="E145" s="148" t="s">
        <v>1</v>
      </c>
      <c r="F145" s="149" t="s">
        <v>1345</v>
      </c>
      <c r="H145" s="150">
        <v>2.16</v>
      </c>
      <c r="I145" s="151"/>
      <c r="L145" s="146"/>
      <c r="M145" s="152"/>
      <c r="T145" s="153"/>
      <c r="AT145" s="148" t="s">
        <v>191</v>
      </c>
      <c r="AU145" s="148" t="s">
        <v>82</v>
      </c>
      <c r="AV145" s="12" t="s">
        <v>82</v>
      </c>
      <c r="AW145" s="12" t="s">
        <v>29</v>
      </c>
      <c r="AX145" s="12" t="s">
        <v>72</v>
      </c>
      <c r="AY145" s="148" t="s">
        <v>181</v>
      </c>
    </row>
    <row r="146" spans="2:65" s="13" customFormat="1">
      <c r="B146" s="154"/>
      <c r="D146" s="147" t="s">
        <v>191</v>
      </c>
      <c r="E146" s="155" t="s">
        <v>1</v>
      </c>
      <c r="F146" s="156" t="s">
        <v>193</v>
      </c>
      <c r="H146" s="157">
        <v>32.739999999999995</v>
      </c>
      <c r="I146" s="158"/>
      <c r="L146" s="154"/>
      <c r="M146" s="159"/>
      <c r="T146" s="160"/>
      <c r="AT146" s="155" t="s">
        <v>191</v>
      </c>
      <c r="AU146" s="155" t="s">
        <v>82</v>
      </c>
      <c r="AV146" s="13" t="s">
        <v>189</v>
      </c>
      <c r="AW146" s="13" t="s">
        <v>29</v>
      </c>
      <c r="AX146" s="13" t="s">
        <v>80</v>
      </c>
      <c r="AY146" s="155" t="s">
        <v>181</v>
      </c>
    </row>
    <row r="147" spans="2:65" s="1" customFormat="1" ht="24.2" customHeight="1">
      <c r="B147" s="132"/>
      <c r="C147" s="133" t="s">
        <v>197</v>
      </c>
      <c r="D147" s="133" t="s">
        <v>184</v>
      </c>
      <c r="E147" s="134" t="s">
        <v>194</v>
      </c>
      <c r="F147" s="135" t="s">
        <v>195</v>
      </c>
      <c r="G147" s="136" t="s">
        <v>187</v>
      </c>
      <c r="H147" s="137">
        <v>32.74</v>
      </c>
      <c r="I147" s="138"/>
      <c r="J147" s="139">
        <f>ROUND(I147*H147,2)</f>
        <v>0</v>
      </c>
      <c r="K147" s="135" t="s">
        <v>188</v>
      </c>
      <c r="L147" s="32"/>
      <c r="M147" s="140" t="s">
        <v>1</v>
      </c>
      <c r="N147" s="141" t="s">
        <v>37</v>
      </c>
      <c r="P147" s="142">
        <f>O147*H147</f>
        <v>0</v>
      </c>
      <c r="Q147" s="142">
        <v>4.3800000000000002E-3</v>
      </c>
      <c r="R147" s="142">
        <f>Q147*H147</f>
        <v>0.14340120000000001</v>
      </c>
      <c r="S147" s="142">
        <v>0</v>
      </c>
      <c r="T147" s="143">
        <f>S147*H147</f>
        <v>0</v>
      </c>
      <c r="AR147" s="144" t="s">
        <v>189</v>
      </c>
      <c r="AT147" s="144" t="s">
        <v>184</v>
      </c>
      <c r="AU147" s="144" t="s">
        <v>82</v>
      </c>
      <c r="AY147" s="17" t="s">
        <v>181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80</v>
      </c>
      <c r="BK147" s="145">
        <f>ROUND(I147*H147,2)</f>
        <v>0</v>
      </c>
      <c r="BL147" s="17" t="s">
        <v>189</v>
      </c>
      <c r="BM147" s="144" t="s">
        <v>639</v>
      </c>
    </row>
    <row r="148" spans="2:65" s="1" customFormat="1" ht="24.2" customHeight="1">
      <c r="B148" s="132"/>
      <c r="C148" s="133" t="s">
        <v>189</v>
      </c>
      <c r="D148" s="133" t="s">
        <v>184</v>
      </c>
      <c r="E148" s="134" t="s">
        <v>198</v>
      </c>
      <c r="F148" s="135" t="s">
        <v>199</v>
      </c>
      <c r="G148" s="136" t="s">
        <v>187</v>
      </c>
      <c r="H148" s="137">
        <v>14.18</v>
      </c>
      <c r="I148" s="138"/>
      <c r="J148" s="139">
        <f>ROUND(I148*H148,2)</f>
        <v>0</v>
      </c>
      <c r="K148" s="135" t="s">
        <v>188</v>
      </c>
      <c r="L148" s="32"/>
      <c r="M148" s="140" t="s">
        <v>1</v>
      </c>
      <c r="N148" s="141" t="s">
        <v>37</v>
      </c>
      <c r="P148" s="142">
        <f>O148*H148</f>
        <v>0</v>
      </c>
      <c r="Q148" s="142">
        <v>3.0000000000000001E-3</v>
      </c>
      <c r="R148" s="142">
        <f>Q148*H148</f>
        <v>4.2540000000000001E-2</v>
      </c>
      <c r="S148" s="142">
        <v>0</v>
      </c>
      <c r="T148" s="143">
        <f>S148*H148</f>
        <v>0</v>
      </c>
      <c r="AR148" s="144" t="s">
        <v>189</v>
      </c>
      <c r="AT148" s="144" t="s">
        <v>184</v>
      </c>
      <c r="AU148" s="144" t="s">
        <v>82</v>
      </c>
      <c r="AY148" s="17" t="s">
        <v>181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7" t="s">
        <v>80</v>
      </c>
      <c r="BK148" s="145">
        <f>ROUND(I148*H148,2)</f>
        <v>0</v>
      </c>
      <c r="BL148" s="17" t="s">
        <v>189</v>
      </c>
      <c r="BM148" s="144" t="s">
        <v>640</v>
      </c>
    </row>
    <row r="149" spans="2:65" s="12" customFormat="1">
      <c r="B149" s="146"/>
      <c r="D149" s="147" t="s">
        <v>191</v>
      </c>
      <c r="E149" s="148" t="s">
        <v>1</v>
      </c>
      <c r="F149" s="149" t="s">
        <v>1346</v>
      </c>
      <c r="H149" s="150">
        <v>32.74</v>
      </c>
      <c r="I149" s="151"/>
      <c r="L149" s="146"/>
      <c r="M149" s="152"/>
      <c r="T149" s="153"/>
      <c r="AT149" s="148" t="s">
        <v>191</v>
      </c>
      <c r="AU149" s="148" t="s">
        <v>82</v>
      </c>
      <c r="AV149" s="12" t="s">
        <v>82</v>
      </c>
      <c r="AW149" s="12" t="s">
        <v>29</v>
      </c>
      <c r="AX149" s="12" t="s">
        <v>72</v>
      </c>
      <c r="AY149" s="148" t="s">
        <v>181</v>
      </c>
    </row>
    <row r="150" spans="2:65" s="14" customFormat="1">
      <c r="B150" s="164"/>
      <c r="D150" s="147" t="s">
        <v>191</v>
      </c>
      <c r="E150" s="165" t="s">
        <v>1</v>
      </c>
      <c r="F150" s="166" t="s">
        <v>735</v>
      </c>
      <c r="H150" s="165" t="s">
        <v>1</v>
      </c>
      <c r="I150" s="167"/>
      <c r="L150" s="164"/>
      <c r="M150" s="168"/>
      <c r="T150" s="169"/>
      <c r="AT150" s="165" t="s">
        <v>191</v>
      </c>
      <c r="AU150" s="165" t="s">
        <v>82</v>
      </c>
      <c r="AV150" s="14" t="s">
        <v>80</v>
      </c>
      <c r="AW150" s="14" t="s">
        <v>29</v>
      </c>
      <c r="AX150" s="14" t="s">
        <v>72</v>
      </c>
      <c r="AY150" s="165" t="s">
        <v>181</v>
      </c>
    </row>
    <row r="151" spans="2:65" s="12" customFormat="1">
      <c r="B151" s="146"/>
      <c r="D151" s="147" t="s">
        <v>191</v>
      </c>
      <c r="E151" s="148" t="s">
        <v>1</v>
      </c>
      <c r="F151" s="149" t="s">
        <v>1347</v>
      </c>
      <c r="H151" s="150">
        <v>-2.16</v>
      </c>
      <c r="I151" s="151"/>
      <c r="L151" s="146"/>
      <c r="M151" s="152"/>
      <c r="T151" s="153"/>
      <c r="AT151" s="148" t="s">
        <v>191</v>
      </c>
      <c r="AU151" s="148" t="s">
        <v>82</v>
      </c>
      <c r="AV151" s="12" t="s">
        <v>82</v>
      </c>
      <c r="AW151" s="12" t="s">
        <v>29</v>
      </c>
      <c r="AX151" s="12" t="s">
        <v>72</v>
      </c>
      <c r="AY151" s="148" t="s">
        <v>181</v>
      </c>
    </row>
    <row r="152" spans="2:65" s="12" customFormat="1">
      <c r="B152" s="146"/>
      <c r="D152" s="147" t="s">
        <v>191</v>
      </c>
      <c r="E152" s="148" t="s">
        <v>1</v>
      </c>
      <c r="F152" s="149" t="s">
        <v>1348</v>
      </c>
      <c r="H152" s="150">
        <v>-12.8</v>
      </c>
      <c r="I152" s="151"/>
      <c r="L152" s="146"/>
      <c r="M152" s="152"/>
      <c r="T152" s="153"/>
      <c r="AT152" s="148" t="s">
        <v>191</v>
      </c>
      <c r="AU152" s="148" t="s">
        <v>82</v>
      </c>
      <c r="AV152" s="12" t="s">
        <v>82</v>
      </c>
      <c r="AW152" s="12" t="s">
        <v>29</v>
      </c>
      <c r="AX152" s="12" t="s">
        <v>72</v>
      </c>
      <c r="AY152" s="148" t="s">
        <v>181</v>
      </c>
    </row>
    <row r="153" spans="2:65" s="12" customFormat="1">
      <c r="B153" s="146"/>
      <c r="D153" s="147" t="s">
        <v>191</v>
      </c>
      <c r="E153" s="148" t="s">
        <v>1</v>
      </c>
      <c r="F153" s="149" t="s">
        <v>1349</v>
      </c>
      <c r="H153" s="150">
        <v>-3.6</v>
      </c>
      <c r="I153" s="151"/>
      <c r="L153" s="146"/>
      <c r="M153" s="152"/>
      <c r="T153" s="153"/>
      <c r="AT153" s="148" t="s">
        <v>191</v>
      </c>
      <c r="AU153" s="148" t="s">
        <v>82</v>
      </c>
      <c r="AV153" s="12" t="s">
        <v>82</v>
      </c>
      <c r="AW153" s="12" t="s">
        <v>29</v>
      </c>
      <c r="AX153" s="12" t="s">
        <v>72</v>
      </c>
      <c r="AY153" s="148" t="s">
        <v>181</v>
      </c>
    </row>
    <row r="154" spans="2:65" s="13" customFormat="1">
      <c r="B154" s="154"/>
      <c r="D154" s="147" t="s">
        <v>191</v>
      </c>
      <c r="E154" s="155" t="s">
        <v>1</v>
      </c>
      <c r="F154" s="156" t="s">
        <v>193</v>
      </c>
      <c r="H154" s="157">
        <v>14.180000000000001</v>
      </c>
      <c r="I154" s="158"/>
      <c r="L154" s="154"/>
      <c r="M154" s="159"/>
      <c r="T154" s="160"/>
      <c r="AT154" s="155" t="s">
        <v>191</v>
      </c>
      <c r="AU154" s="155" t="s">
        <v>82</v>
      </c>
      <c r="AV154" s="13" t="s">
        <v>189</v>
      </c>
      <c r="AW154" s="13" t="s">
        <v>29</v>
      </c>
      <c r="AX154" s="13" t="s">
        <v>80</v>
      </c>
      <c r="AY154" s="155" t="s">
        <v>181</v>
      </c>
    </row>
    <row r="155" spans="2:65" s="1" customFormat="1" ht="16.5" customHeight="1">
      <c r="B155" s="132"/>
      <c r="C155" s="133" t="s">
        <v>206</v>
      </c>
      <c r="D155" s="133" t="s">
        <v>184</v>
      </c>
      <c r="E155" s="134" t="s">
        <v>201</v>
      </c>
      <c r="F155" s="135" t="s">
        <v>202</v>
      </c>
      <c r="G155" s="136" t="s">
        <v>187</v>
      </c>
      <c r="H155" s="137">
        <v>50</v>
      </c>
      <c r="I155" s="138"/>
      <c r="J155" s="139">
        <f>ROUND(I155*H155,2)</f>
        <v>0</v>
      </c>
      <c r="K155" s="135" t="s">
        <v>188</v>
      </c>
      <c r="L155" s="32"/>
      <c r="M155" s="140" t="s">
        <v>1</v>
      </c>
      <c r="N155" s="141" t="s">
        <v>37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189</v>
      </c>
      <c r="AT155" s="144" t="s">
        <v>184</v>
      </c>
      <c r="AU155" s="144" t="s">
        <v>82</v>
      </c>
      <c r="AY155" s="17" t="s">
        <v>181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7" t="s">
        <v>80</v>
      </c>
      <c r="BK155" s="145">
        <f>ROUND(I155*H155,2)</f>
        <v>0</v>
      </c>
      <c r="BL155" s="17" t="s">
        <v>189</v>
      </c>
      <c r="BM155" s="144" t="s">
        <v>642</v>
      </c>
    </row>
    <row r="156" spans="2:65" s="1" customFormat="1" ht="19.5">
      <c r="B156" s="32"/>
      <c r="D156" s="147" t="s">
        <v>204</v>
      </c>
      <c r="F156" s="161" t="s">
        <v>205</v>
      </c>
      <c r="I156" s="162"/>
      <c r="L156" s="32"/>
      <c r="M156" s="163"/>
      <c r="T156" s="56"/>
      <c r="AT156" s="17" t="s">
        <v>204</v>
      </c>
      <c r="AU156" s="17" t="s">
        <v>82</v>
      </c>
    </row>
    <row r="157" spans="2:65" s="1" customFormat="1" ht="24.2" customHeight="1">
      <c r="B157" s="132"/>
      <c r="C157" s="133" t="s">
        <v>182</v>
      </c>
      <c r="D157" s="133" t="s">
        <v>184</v>
      </c>
      <c r="E157" s="134" t="s">
        <v>207</v>
      </c>
      <c r="F157" s="135" t="s">
        <v>208</v>
      </c>
      <c r="G157" s="136" t="s">
        <v>187</v>
      </c>
      <c r="H157" s="137">
        <v>50</v>
      </c>
      <c r="I157" s="138"/>
      <c r="J157" s="139">
        <f>ROUND(I157*H157,2)</f>
        <v>0</v>
      </c>
      <c r="K157" s="135" t="s">
        <v>188</v>
      </c>
      <c r="L157" s="32"/>
      <c r="M157" s="140" t="s">
        <v>1</v>
      </c>
      <c r="N157" s="141" t="s">
        <v>37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189</v>
      </c>
      <c r="AT157" s="144" t="s">
        <v>184</v>
      </c>
      <c r="AU157" s="144" t="s">
        <v>82</v>
      </c>
      <c r="AY157" s="17" t="s">
        <v>181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7" t="s">
        <v>80</v>
      </c>
      <c r="BK157" s="145">
        <f>ROUND(I157*H157,2)</f>
        <v>0</v>
      </c>
      <c r="BL157" s="17" t="s">
        <v>189</v>
      </c>
      <c r="BM157" s="144" t="s">
        <v>643</v>
      </c>
    </row>
    <row r="158" spans="2:65" s="1" customFormat="1" ht="19.5">
      <c r="B158" s="32"/>
      <c r="D158" s="147" t="s">
        <v>204</v>
      </c>
      <c r="F158" s="161" t="s">
        <v>205</v>
      </c>
      <c r="I158" s="162"/>
      <c r="L158" s="32"/>
      <c r="M158" s="163"/>
      <c r="T158" s="56"/>
      <c r="AT158" s="17" t="s">
        <v>204</v>
      </c>
      <c r="AU158" s="17" t="s">
        <v>82</v>
      </c>
    </row>
    <row r="159" spans="2:65" s="1" customFormat="1" ht="24.2" customHeight="1">
      <c r="B159" s="132"/>
      <c r="C159" s="133" t="s">
        <v>215</v>
      </c>
      <c r="D159" s="133" t="s">
        <v>184</v>
      </c>
      <c r="E159" s="134" t="s">
        <v>210</v>
      </c>
      <c r="F159" s="135" t="s">
        <v>211</v>
      </c>
      <c r="G159" s="136" t="s">
        <v>187</v>
      </c>
      <c r="H159" s="137">
        <v>5</v>
      </c>
      <c r="I159" s="138"/>
      <c r="J159" s="139">
        <f>ROUND(I159*H159,2)</f>
        <v>0</v>
      </c>
      <c r="K159" s="135" t="s">
        <v>188</v>
      </c>
      <c r="L159" s="32"/>
      <c r="M159" s="140" t="s">
        <v>1</v>
      </c>
      <c r="N159" s="141" t="s">
        <v>37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189</v>
      </c>
      <c r="AT159" s="144" t="s">
        <v>184</v>
      </c>
      <c r="AU159" s="144" t="s">
        <v>82</v>
      </c>
      <c r="AY159" s="17" t="s">
        <v>181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80</v>
      </c>
      <c r="BK159" s="145">
        <f>ROUND(I159*H159,2)</f>
        <v>0</v>
      </c>
      <c r="BL159" s="17" t="s">
        <v>189</v>
      </c>
      <c r="BM159" s="144" t="s">
        <v>644</v>
      </c>
    </row>
    <row r="160" spans="2:65" s="1" customFormat="1" ht="19.5">
      <c r="B160" s="32"/>
      <c r="D160" s="147" t="s">
        <v>204</v>
      </c>
      <c r="F160" s="161" t="s">
        <v>205</v>
      </c>
      <c r="I160" s="162"/>
      <c r="L160" s="32"/>
      <c r="M160" s="163"/>
      <c r="T160" s="56"/>
      <c r="AT160" s="17" t="s">
        <v>204</v>
      </c>
      <c r="AU160" s="17" t="s">
        <v>82</v>
      </c>
    </row>
    <row r="161" spans="2:65" s="11" customFormat="1" ht="22.9" customHeight="1">
      <c r="B161" s="120"/>
      <c r="D161" s="121" t="s">
        <v>71</v>
      </c>
      <c r="E161" s="130" t="s">
        <v>213</v>
      </c>
      <c r="F161" s="130" t="s">
        <v>214</v>
      </c>
      <c r="I161" s="123"/>
      <c r="J161" s="131">
        <f>BK161</f>
        <v>0</v>
      </c>
      <c r="L161" s="120"/>
      <c r="M161" s="125"/>
      <c r="P161" s="126">
        <f>SUM(P162:P175)</f>
        <v>0</v>
      </c>
      <c r="R161" s="126">
        <f>SUM(R162:R175)</f>
        <v>1.5911999999999999E-3</v>
      </c>
      <c r="T161" s="127">
        <f>SUM(T162:T175)</f>
        <v>3.5194999999999999</v>
      </c>
      <c r="AR161" s="121" t="s">
        <v>80</v>
      </c>
      <c r="AT161" s="128" t="s">
        <v>71</v>
      </c>
      <c r="AU161" s="128" t="s">
        <v>80</v>
      </c>
      <c r="AY161" s="121" t="s">
        <v>181</v>
      </c>
      <c r="BK161" s="129">
        <f>SUM(BK162:BK175)</f>
        <v>0</v>
      </c>
    </row>
    <row r="162" spans="2:65" s="1" customFormat="1" ht="33" customHeight="1">
      <c r="B162" s="132"/>
      <c r="C162" s="133" t="s">
        <v>219</v>
      </c>
      <c r="D162" s="133" t="s">
        <v>184</v>
      </c>
      <c r="E162" s="134" t="s">
        <v>216</v>
      </c>
      <c r="F162" s="135" t="s">
        <v>217</v>
      </c>
      <c r="G162" s="136" t="s">
        <v>187</v>
      </c>
      <c r="H162" s="137">
        <v>9.36</v>
      </c>
      <c r="I162" s="138"/>
      <c r="J162" s="139">
        <f>ROUND(I162*H162,2)</f>
        <v>0</v>
      </c>
      <c r="K162" s="135" t="s">
        <v>188</v>
      </c>
      <c r="L162" s="32"/>
      <c r="M162" s="140" t="s">
        <v>1</v>
      </c>
      <c r="N162" s="141" t="s">
        <v>37</v>
      </c>
      <c r="P162" s="142">
        <f>O162*H162</f>
        <v>0</v>
      </c>
      <c r="Q162" s="142">
        <v>1.2999999999999999E-4</v>
      </c>
      <c r="R162" s="142">
        <f>Q162*H162</f>
        <v>1.2167999999999999E-3</v>
      </c>
      <c r="S162" s="142">
        <v>0</v>
      </c>
      <c r="T162" s="143">
        <f>S162*H162</f>
        <v>0</v>
      </c>
      <c r="AR162" s="144" t="s">
        <v>189</v>
      </c>
      <c r="AT162" s="144" t="s">
        <v>184</v>
      </c>
      <c r="AU162" s="144" t="s">
        <v>82</v>
      </c>
      <c r="AY162" s="17" t="s">
        <v>181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7" t="s">
        <v>80</v>
      </c>
      <c r="BK162" s="145">
        <f>ROUND(I162*H162,2)</f>
        <v>0</v>
      </c>
      <c r="BL162" s="17" t="s">
        <v>189</v>
      </c>
      <c r="BM162" s="144" t="s">
        <v>645</v>
      </c>
    </row>
    <row r="163" spans="2:65" s="1" customFormat="1" ht="24.2" customHeight="1">
      <c r="B163" s="132"/>
      <c r="C163" s="133" t="s">
        <v>213</v>
      </c>
      <c r="D163" s="133" t="s">
        <v>184</v>
      </c>
      <c r="E163" s="134" t="s">
        <v>220</v>
      </c>
      <c r="F163" s="135" t="s">
        <v>221</v>
      </c>
      <c r="G163" s="136" t="s">
        <v>187</v>
      </c>
      <c r="H163" s="137">
        <v>9.36</v>
      </c>
      <c r="I163" s="138"/>
      <c r="J163" s="139">
        <f>ROUND(I163*H163,2)</f>
        <v>0</v>
      </c>
      <c r="K163" s="135" t="s">
        <v>188</v>
      </c>
      <c r="L163" s="32"/>
      <c r="M163" s="140" t="s">
        <v>1</v>
      </c>
      <c r="N163" s="141" t="s">
        <v>37</v>
      </c>
      <c r="P163" s="142">
        <f>O163*H163</f>
        <v>0</v>
      </c>
      <c r="Q163" s="142">
        <v>4.0000000000000003E-5</v>
      </c>
      <c r="R163" s="142">
        <f>Q163*H163</f>
        <v>3.7439999999999999E-4</v>
      </c>
      <c r="S163" s="142">
        <v>0</v>
      </c>
      <c r="T163" s="143">
        <f>S163*H163</f>
        <v>0</v>
      </c>
      <c r="AR163" s="144" t="s">
        <v>189</v>
      </c>
      <c r="AT163" s="144" t="s">
        <v>184</v>
      </c>
      <c r="AU163" s="144" t="s">
        <v>82</v>
      </c>
      <c r="AY163" s="17" t="s">
        <v>181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80</v>
      </c>
      <c r="BK163" s="145">
        <f>ROUND(I163*H163,2)</f>
        <v>0</v>
      </c>
      <c r="BL163" s="17" t="s">
        <v>189</v>
      </c>
      <c r="BM163" s="144" t="s">
        <v>646</v>
      </c>
    </row>
    <row r="164" spans="2:65" s="12" customFormat="1">
      <c r="B164" s="146"/>
      <c r="D164" s="147" t="s">
        <v>191</v>
      </c>
      <c r="E164" s="148" t="s">
        <v>1</v>
      </c>
      <c r="F164" s="149" t="s">
        <v>1350</v>
      </c>
      <c r="H164" s="150">
        <v>9.36</v>
      </c>
      <c r="I164" s="151"/>
      <c r="L164" s="146"/>
      <c r="M164" s="152"/>
      <c r="T164" s="153"/>
      <c r="AT164" s="148" t="s">
        <v>191</v>
      </c>
      <c r="AU164" s="148" t="s">
        <v>82</v>
      </c>
      <c r="AV164" s="12" t="s">
        <v>82</v>
      </c>
      <c r="AW164" s="12" t="s">
        <v>29</v>
      </c>
      <c r="AX164" s="12" t="s">
        <v>72</v>
      </c>
      <c r="AY164" s="148" t="s">
        <v>181</v>
      </c>
    </row>
    <row r="165" spans="2:65" s="13" customFormat="1">
      <c r="B165" s="154"/>
      <c r="D165" s="147" t="s">
        <v>191</v>
      </c>
      <c r="E165" s="155" t="s">
        <v>1</v>
      </c>
      <c r="F165" s="156" t="s">
        <v>193</v>
      </c>
      <c r="H165" s="157">
        <v>9.36</v>
      </c>
      <c r="I165" s="158"/>
      <c r="L165" s="154"/>
      <c r="M165" s="159"/>
      <c r="T165" s="160"/>
      <c r="AT165" s="155" t="s">
        <v>191</v>
      </c>
      <c r="AU165" s="155" t="s">
        <v>82</v>
      </c>
      <c r="AV165" s="13" t="s">
        <v>189</v>
      </c>
      <c r="AW165" s="13" t="s">
        <v>29</v>
      </c>
      <c r="AX165" s="13" t="s">
        <v>80</v>
      </c>
      <c r="AY165" s="155" t="s">
        <v>181</v>
      </c>
    </row>
    <row r="166" spans="2:65" s="1" customFormat="1" ht="21.75" customHeight="1">
      <c r="B166" s="132"/>
      <c r="C166" s="133" t="s">
        <v>110</v>
      </c>
      <c r="D166" s="133" t="s">
        <v>184</v>
      </c>
      <c r="E166" s="134" t="s">
        <v>1351</v>
      </c>
      <c r="F166" s="135" t="s">
        <v>1352</v>
      </c>
      <c r="G166" s="136" t="s">
        <v>187</v>
      </c>
      <c r="H166" s="137">
        <v>13.34</v>
      </c>
      <c r="I166" s="138"/>
      <c r="J166" s="139">
        <f>ROUND(I166*H166,2)</f>
        <v>0</v>
      </c>
      <c r="K166" s="135" t="s">
        <v>188</v>
      </c>
      <c r="L166" s="32"/>
      <c r="M166" s="140" t="s">
        <v>1</v>
      </c>
      <c r="N166" s="141" t="s">
        <v>37</v>
      </c>
      <c r="P166" s="142">
        <f>O166*H166</f>
        <v>0</v>
      </c>
      <c r="Q166" s="142">
        <v>0</v>
      </c>
      <c r="R166" s="142">
        <f>Q166*H166</f>
        <v>0</v>
      </c>
      <c r="S166" s="142">
        <v>0.13100000000000001</v>
      </c>
      <c r="T166" s="143">
        <f>S166*H166</f>
        <v>1.7475400000000001</v>
      </c>
      <c r="AR166" s="144" t="s">
        <v>189</v>
      </c>
      <c r="AT166" s="144" t="s">
        <v>184</v>
      </c>
      <c r="AU166" s="144" t="s">
        <v>82</v>
      </c>
      <c r="AY166" s="17" t="s">
        <v>181</v>
      </c>
      <c r="BE166" s="145">
        <f>IF(N166="základní",J166,0)</f>
        <v>0</v>
      </c>
      <c r="BF166" s="145">
        <f>IF(N166="snížená",J166,0)</f>
        <v>0</v>
      </c>
      <c r="BG166" s="145">
        <f>IF(N166="zákl. přenesená",J166,0)</f>
        <v>0</v>
      </c>
      <c r="BH166" s="145">
        <f>IF(N166="sníž. přenesená",J166,0)</f>
        <v>0</v>
      </c>
      <c r="BI166" s="145">
        <f>IF(N166="nulová",J166,0)</f>
        <v>0</v>
      </c>
      <c r="BJ166" s="17" t="s">
        <v>80</v>
      </c>
      <c r="BK166" s="145">
        <f>ROUND(I166*H166,2)</f>
        <v>0</v>
      </c>
      <c r="BL166" s="17" t="s">
        <v>189</v>
      </c>
      <c r="BM166" s="144" t="s">
        <v>1353</v>
      </c>
    </row>
    <row r="167" spans="2:65" s="12" customFormat="1">
      <c r="B167" s="146"/>
      <c r="D167" s="147" t="s">
        <v>191</v>
      </c>
      <c r="E167" s="148" t="s">
        <v>1</v>
      </c>
      <c r="F167" s="149" t="s">
        <v>1354</v>
      </c>
      <c r="H167" s="150">
        <v>13.34</v>
      </c>
      <c r="I167" s="151"/>
      <c r="L167" s="146"/>
      <c r="M167" s="152"/>
      <c r="T167" s="153"/>
      <c r="AT167" s="148" t="s">
        <v>191</v>
      </c>
      <c r="AU167" s="148" t="s">
        <v>82</v>
      </c>
      <c r="AV167" s="12" t="s">
        <v>82</v>
      </c>
      <c r="AW167" s="12" t="s">
        <v>29</v>
      </c>
      <c r="AX167" s="12" t="s">
        <v>80</v>
      </c>
      <c r="AY167" s="148" t="s">
        <v>181</v>
      </c>
    </row>
    <row r="168" spans="2:65" s="1" customFormat="1" ht="21.75" customHeight="1">
      <c r="B168" s="132"/>
      <c r="C168" s="133" t="s">
        <v>113</v>
      </c>
      <c r="D168" s="133" t="s">
        <v>184</v>
      </c>
      <c r="E168" s="134" t="s">
        <v>223</v>
      </c>
      <c r="F168" s="135" t="s">
        <v>224</v>
      </c>
      <c r="G168" s="136" t="s">
        <v>187</v>
      </c>
      <c r="H168" s="137">
        <v>2.8</v>
      </c>
      <c r="I168" s="138"/>
      <c r="J168" s="139">
        <f>ROUND(I168*H168,2)</f>
        <v>0</v>
      </c>
      <c r="K168" s="135" t="s">
        <v>648</v>
      </c>
      <c r="L168" s="32"/>
      <c r="M168" s="140" t="s">
        <v>1</v>
      </c>
      <c r="N168" s="141" t="s">
        <v>37</v>
      </c>
      <c r="P168" s="142">
        <f>O168*H168</f>
        <v>0</v>
      </c>
      <c r="Q168" s="142">
        <v>0</v>
      </c>
      <c r="R168" s="142">
        <f>Q168*H168</f>
        <v>0</v>
      </c>
      <c r="S168" s="142">
        <v>7.5999999999999998E-2</v>
      </c>
      <c r="T168" s="143">
        <f>S168*H168</f>
        <v>0.21279999999999999</v>
      </c>
      <c r="AR168" s="144" t="s">
        <v>189</v>
      </c>
      <c r="AT168" s="144" t="s">
        <v>184</v>
      </c>
      <c r="AU168" s="144" t="s">
        <v>82</v>
      </c>
      <c r="AY168" s="17" t="s">
        <v>181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80</v>
      </c>
      <c r="BK168" s="145">
        <f>ROUND(I168*H168,2)</f>
        <v>0</v>
      </c>
      <c r="BL168" s="17" t="s">
        <v>189</v>
      </c>
      <c r="BM168" s="144" t="s">
        <v>1439</v>
      </c>
    </row>
    <row r="169" spans="2:65" s="12" customFormat="1">
      <c r="B169" s="146"/>
      <c r="D169" s="147" t="s">
        <v>191</v>
      </c>
      <c r="E169" s="148" t="s">
        <v>1</v>
      </c>
      <c r="F169" s="149" t="s">
        <v>1356</v>
      </c>
      <c r="H169" s="150">
        <v>2.8</v>
      </c>
      <c r="I169" s="151"/>
      <c r="L169" s="146"/>
      <c r="M169" s="152"/>
      <c r="T169" s="153"/>
      <c r="AT169" s="148" t="s">
        <v>191</v>
      </c>
      <c r="AU169" s="148" t="s">
        <v>82</v>
      </c>
      <c r="AV169" s="12" t="s">
        <v>82</v>
      </c>
      <c r="AW169" s="12" t="s">
        <v>29</v>
      </c>
      <c r="AX169" s="12" t="s">
        <v>80</v>
      </c>
      <c r="AY169" s="148" t="s">
        <v>181</v>
      </c>
    </row>
    <row r="170" spans="2:65" s="1" customFormat="1" ht="33" customHeight="1">
      <c r="B170" s="132"/>
      <c r="C170" s="133" t="s">
        <v>116</v>
      </c>
      <c r="D170" s="133" t="s">
        <v>184</v>
      </c>
      <c r="E170" s="134" t="s">
        <v>227</v>
      </c>
      <c r="F170" s="135" t="s">
        <v>228</v>
      </c>
      <c r="G170" s="136" t="s">
        <v>187</v>
      </c>
      <c r="H170" s="137">
        <v>12.78</v>
      </c>
      <c r="I170" s="138"/>
      <c r="J170" s="139">
        <f>ROUND(I170*H170,2)</f>
        <v>0</v>
      </c>
      <c r="K170" s="135" t="s">
        <v>188</v>
      </c>
      <c r="L170" s="32"/>
      <c r="M170" s="140" t="s">
        <v>1</v>
      </c>
      <c r="N170" s="141" t="s">
        <v>37</v>
      </c>
      <c r="P170" s="142">
        <f>O170*H170</f>
        <v>0</v>
      </c>
      <c r="Q170" s="142">
        <v>0</v>
      </c>
      <c r="R170" s="142">
        <f>Q170*H170</f>
        <v>0</v>
      </c>
      <c r="S170" s="142">
        <v>0.122</v>
      </c>
      <c r="T170" s="143">
        <f>S170*H170</f>
        <v>1.5591599999999999</v>
      </c>
      <c r="AR170" s="144" t="s">
        <v>189</v>
      </c>
      <c r="AT170" s="144" t="s">
        <v>184</v>
      </c>
      <c r="AU170" s="144" t="s">
        <v>82</v>
      </c>
      <c r="AY170" s="17" t="s">
        <v>181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80</v>
      </c>
      <c r="BK170" s="145">
        <f>ROUND(I170*H170,2)</f>
        <v>0</v>
      </c>
      <c r="BL170" s="17" t="s">
        <v>189</v>
      </c>
      <c r="BM170" s="144" t="s">
        <v>650</v>
      </c>
    </row>
    <row r="171" spans="2:65" s="14" customFormat="1">
      <c r="B171" s="164"/>
      <c r="D171" s="147" t="s">
        <v>191</v>
      </c>
      <c r="E171" s="165" t="s">
        <v>1</v>
      </c>
      <c r="F171" s="166" t="s">
        <v>230</v>
      </c>
      <c r="H171" s="165" t="s">
        <v>1</v>
      </c>
      <c r="I171" s="167"/>
      <c r="L171" s="164"/>
      <c r="M171" s="168"/>
      <c r="T171" s="169"/>
      <c r="AT171" s="165" t="s">
        <v>191</v>
      </c>
      <c r="AU171" s="165" t="s">
        <v>82</v>
      </c>
      <c r="AV171" s="14" t="s">
        <v>80</v>
      </c>
      <c r="AW171" s="14" t="s">
        <v>29</v>
      </c>
      <c r="AX171" s="14" t="s">
        <v>72</v>
      </c>
      <c r="AY171" s="165" t="s">
        <v>181</v>
      </c>
    </row>
    <row r="172" spans="2:65" s="12" customFormat="1">
      <c r="B172" s="146"/>
      <c r="D172" s="147" t="s">
        <v>191</v>
      </c>
      <c r="E172" s="148" t="s">
        <v>1</v>
      </c>
      <c r="F172" s="149" t="s">
        <v>1357</v>
      </c>
      <c r="H172" s="150">
        <v>5.76</v>
      </c>
      <c r="I172" s="151"/>
      <c r="L172" s="146"/>
      <c r="M172" s="152"/>
      <c r="T172" s="153"/>
      <c r="AT172" s="148" t="s">
        <v>191</v>
      </c>
      <c r="AU172" s="148" t="s">
        <v>82</v>
      </c>
      <c r="AV172" s="12" t="s">
        <v>82</v>
      </c>
      <c r="AW172" s="12" t="s">
        <v>29</v>
      </c>
      <c r="AX172" s="12" t="s">
        <v>72</v>
      </c>
      <c r="AY172" s="148" t="s">
        <v>181</v>
      </c>
    </row>
    <row r="173" spans="2:65" s="14" customFormat="1">
      <c r="B173" s="164"/>
      <c r="D173" s="147" t="s">
        <v>191</v>
      </c>
      <c r="E173" s="165" t="s">
        <v>1</v>
      </c>
      <c r="F173" s="166" t="s">
        <v>652</v>
      </c>
      <c r="H173" s="165" t="s">
        <v>1</v>
      </c>
      <c r="I173" s="167"/>
      <c r="L173" s="164"/>
      <c r="M173" s="168"/>
      <c r="T173" s="169"/>
      <c r="AT173" s="165" t="s">
        <v>191</v>
      </c>
      <c r="AU173" s="165" t="s">
        <v>82</v>
      </c>
      <c r="AV173" s="14" t="s">
        <v>80</v>
      </c>
      <c r="AW173" s="14" t="s">
        <v>29</v>
      </c>
      <c r="AX173" s="14" t="s">
        <v>72</v>
      </c>
      <c r="AY173" s="165" t="s">
        <v>181</v>
      </c>
    </row>
    <row r="174" spans="2:65" s="12" customFormat="1">
      <c r="B174" s="146"/>
      <c r="D174" s="147" t="s">
        <v>191</v>
      </c>
      <c r="E174" s="148" t="s">
        <v>1</v>
      </c>
      <c r="F174" s="149" t="s">
        <v>1358</v>
      </c>
      <c r="H174" s="150">
        <v>7.02</v>
      </c>
      <c r="I174" s="151"/>
      <c r="L174" s="146"/>
      <c r="M174" s="152"/>
      <c r="T174" s="153"/>
      <c r="AT174" s="148" t="s">
        <v>191</v>
      </c>
      <c r="AU174" s="148" t="s">
        <v>82</v>
      </c>
      <c r="AV174" s="12" t="s">
        <v>82</v>
      </c>
      <c r="AW174" s="12" t="s">
        <v>29</v>
      </c>
      <c r="AX174" s="12" t="s">
        <v>72</v>
      </c>
      <c r="AY174" s="148" t="s">
        <v>181</v>
      </c>
    </row>
    <row r="175" spans="2:65" s="13" customFormat="1">
      <c r="B175" s="154"/>
      <c r="D175" s="147" t="s">
        <v>191</v>
      </c>
      <c r="E175" s="155" t="s">
        <v>1</v>
      </c>
      <c r="F175" s="156" t="s">
        <v>193</v>
      </c>
      <c r="H175" s="157">
        <v>12.78</v>
      </c>
      <c r="I175" s="158"/>
      <c r="L175" s="154"/>
      <c r="M175" s="159"/>
      <c r="T175" s="160"/>
      <c r="AT175" s="155" t="s">
        <v>191</v>
      </c>
      <c r="AU175" s="155" t="s">
        <v>82</v>
      </c>
      <c r="AV175" s="13" t="s">
        <v>189</v>
      </c>
      <c r="AW175" s="13" t="s">
        <v>29</v>
      </c>
      <c r="AX175" s="13" t="s">
        <v>80</v>
      </c>
      <c r="AY175" s="155" t="s">
        <v>181</v>
      </c>
    </row>
    <row r="176" spans="2:65" s="11" customFormat="1" ht="22.9" customHeight="1">
      <c r="B176" s="120"/>
      <c r="D176" s="121" t="s">
        <v>71</v>
      </c>
      <c r="E176" s="130" t="s">
        <v>232</v>
      </c>
      <c r="F176" s="130" t="s">
        <v>233</v>
      </c>
      <c r="I176" s="123"/>
      <c r="J176" s="131">
        <f>BK176</f>
        <v>0</v>
      </c>
      <c r="L176" s="120"/>
      <c r="M176" s="125"/>
      <c r="P176" s="126">
        <f>SUM(P177:P184)</f>
        <v>0</v>
      </c>
      <c r="R176" s="126">
        <f>SUM(R177:R184)</f>
        <v>0</v>
      </c>
      <c r="T176" s="127">
        <f>SUM(T177:T184)</f>
        <v>0</v>
      </c>
      <c r="AR176" s="121" t="s">
        <v>80</v>
      </c>
      <c r="AT176" s="128" t="s">
        <v>71</v>
      </c>
      <c r="AU176" s="128" t="s">
        <v>80</v>
      </c>
      <c r="AY176" s="121" t="s">
        <v>181</v>
      </c>
      <c r="BK176" s="129">
        <f>SUM(BK177:BK184)</f>
        <v>0</v>
      </c>
    </row>
    <row r="177" spans="2:65" s="1" customFormat="1" ht="24.2" customHeight="1">
      <c r="B177" s="132"/>
      <c r="C177" s="133" t="s">
        <v>119</v>
      </c>
      <c r="D177" s="133" t="s">
        <v>184</v>
      </c>
      <c r="E177" s="134" t="s">
        <v>234</v>
      </c>
      <c r="F177" s="135" t="s">
        <v>235</v>
      </c>
      <c r="G177" s="136" t="s">
        <v>236</v>
      </c>
      <c r="H177" s="137">
        <v>8.0129999999999999</v>
      </c>
      <c r="I177" s="138"/>
      <c r="J177" s="139">
        <f>ROUND(I177*H177,2)</f>
        <v>0</v>
      </c>
      <c r="K177" s="135" t="s">
        <v>188</v>
      </c>
      <c r="L177" s="32"/>
      <c r="M177" s="140" t="s">
        <v>1</v>
      </c>
      <c r="N177" s="141" t="s">
        <v>37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189</v>
      </c>
      <c r="AT177" s="144" t="s">
        <v>184</v>
      </c>
      <c r="AU177" s="144" t="s">
        <v>82</v>
      </c>
      <c r="AY177" s="17" t="s">
        <v>181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80</v>
      </c>
      <c r="BK177" s="145">
        <f>ROUND(I177*H177,2)</f>
        <v>0</v>
      </c>
      <c r="BL177" s="17" t="s">
        <v>189</v>
      </c>
      <c r="BM177" s="144" t="s">
        <v>654</v>
      </c>
    </row>
    <row r="178" spans="2:65" s="1" customFormat="1" ht="21.75" customHeight="1">
      <c r="B178" s="132"/>
      <c r="C178" s="133" t="s">
        <v>122</v>
      </c>
      <c r="D178" s="133" t="s">
        <v>184</v>
      </c>
      <c r="E178" s="134" t="s">
        <v>238</v>
      </c>
      <c r="F178" s="135" t="s">
        <v>239</v>
      </c>
      <c r="G178" s="136" t="s">
        <v>240</v>
      </c>
      <c r="H178" s="137">
        <v>18</v>
      </c>
      <c r="I178" s="138"/>
      <c r="J178" s="139">
        <f>ROUND(I178*H178,2)</f>
        <v>0</v>
      </c>
      <c r="K178" s="135" t="s">
        <v>188</v>
      </c>
      <c r="L178" s="32"/>
      <c r="M178" s="140" t="s">
        <v>1</v>
      </c>
      <c r="N178" s="141" t="s">
        <v>37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189</v>
      </c>
      <c r="AT178" s="144" t="s">
        <v>184</v>
      </c>
      <c r="AU178" s="144" t="s">
        <v>82</v>
      </c>
      <c r="AY178" s="17" t="s">
        <v>181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189</v>
      </c>
      <c r="BM178" s="144" t="s">
        <v>655</v>
      </c>
    </row>
    <row r="179" spans="2:65" s="1" customFormat="1" ht="24.2" customHeight="1">
      <c r="B179" s="132"/>
      <c r="C179" s="133" t="s">
        <v>8</v>
      </c>
      <c r="D179" s="133" t="s">
        <v>184</v>
      </c>
      <c r="E179" s="134" t="s">
        <v>242</v>
      </c>
      <c r="F179" s="135" t="s">
        <v>243</v>
      </c>
      <c r="G179" s="136" t="s">
        <v>240</v>
      </c>
      <c r="H179" s="137">
        <v>180</v>
      </c>
      <c r="I179" s="138"/>
      <c r="J179" s="139">
        <f>ROUND(I179*H179,2)</f>
        <v>0</v>
      </c>
      <c r="K179" s="135" t="s">
        <v>188</v>
      </c>
      <c r="L179" s="32"/>
      <c r="M179" s="140" t="s">
        <v>1</v>
      </c>
      <c r="N179" s="141" t="s">
        <v>37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189</v>
      </c>
      <c r="AT179" s="144" t="s">
        <v>184</v>
      </c>
      <c r="AU179" s="144" t="s">
        <v>82</v>
      </c>
      <c r="AY179" s="17" t="s">
        <v>181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80</v>
      </c>
      <c r="BK179" s="145">
        <f>ROUND(I179*H179,2)</f>
        <v>0</v>
      </c>
      <c r="BL179" s="17" t="s">
        <v>189</v>
      </c>
      <c r="BM179" s="144" t="s">
        <v>656</v>
      </c>
    </row>
    <row r="180" spans="2:65" s="12" customFormat="1">
      <c r="B180" s="146"/>
      <c r="D180" s="147" t="s">
        <v>191</v>
      </c>
      <c r="E180" s="148" t="s">
        <v>1</v>
      </c>
      <c r="F180" s="149" t="s">
        <v>245</v>
      </c>
      <c r="H180" s="150">
        <v>180</v>
      </c>
      <c r="I180" s="151"/>
      <c r="L180" s="146"/>
      <c r="M180" s="152"/>
      <c r="T180" s="153"/>
      <c r="AT180" s="148" t="s">
        <v>191</v>
      </c>
      <c r="AU180" s="148" t="s">
        <v>82</v>
      </c>
      <c r="AV180" s="12" t="s">
        <v>82</v>
      </c>
      <c r="AW180" s="12" t="s">
        <v>29</v>
      </c>
      <c r="AX180" s="12" t="s">
        <v>80</v>
      </c>
      <c r="AY180" s="148" t="s">
        <v>181</v>
      </c>
    </row>
    <row r="181" spans="2:65" s="1" customFormat="1" ht="24.2" customHeight="1">
      <c r="B181" s="132"/>
      <c r="C181" s="133" t="s">
        <v>127</v>
      </c>
      <c r="D181" s="133" t="s">
        <v>184</v>
      </c>
      <c r="E181" s="134" t="s">
        <v>246</v>
      </c>
      <c r="F181" s="135" t="s">
        <v>247</v>
      </c>
      <c r="G181" s="136" t="s">
        <v>236</v>
      </c>
      <c r="H181" s="137">
        <v>8.0129999999999999</v>
      </c>
      <c r="I181" s="138"/>
      <c r="J181" s="139">
        <f>ROUND(I181*H181,2)</f>
        <v>0</v>
      </c>
      <c r="K181" s="135" t="s">
        <v>188</v>
      </c>
      <c r="L181" s="32"/>
      <c r="M181" s="140" t="s">
        <v>1</v>
      </c>
      <c r="N181" s="141" t="s">
        <v>37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189</v>
      </c>
      <c r="AT181" s="144" t="s">
        <v>184</v>
      </c>
      <c r="AU181" s="144" t="s">
        <v>82</v>
      </c>
      <c r="AY181" s="17" t="s">
        <v>181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80</v>
      </c>
      <c r="BK181" s="145">
        <f>ROUND(I181*H181,2)</f>
        <v>0</v>
      </c>
      <c r="BL181" s="17" t="s">
        <v>189</v>
      </c>
      <c r="BM181" s="144" t="s">
        <v>657</v>
      </c>
    </row>
    <row r="182" spans="2:65" s="1" customFormat="1" ht="24.2" customHeight="1">
      <c r="B182" s="132"/>
      <c r="C182" s="133" t="s">
        <v>130</v>
      </c>
      <c r="D182" s="133" t="s">
        <v>184</v>
      </c>
      <c r="E182" s="134" t="s">
        <v>249</v>
      </c>
      <c r="F182" s="135" t="s">
        <v>250</v>
      </c>
      <c r="G182" s="136" t="s">
        <v>236</v>
      </c>
      <c r="H182" s="137">
        <v>152.24700000000001</v>
      </c>
      <c r="I182" s="138"/>
      <c r="J182" s="139">
        <f>ROUND(I182*H182,2)</f>
        <v>0</v>
      </c>
      <c r="K182" s="135" t="s">
        <v>188</v>
      </c>
      <c r="L182" s="32"/>
      <c r="M182" s="140" t="s">
        <v>1</v>
      </c>
      <c r="N182" s="141" t="s">
        <v>37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189</v>
      </c>
      <c r="AT182" s="144" t="s">
        <v>184</v>
      </c>
      <c r="AU182" s="144" t="s">
        <v>82</v>
      </c>
      <c r="AY182" s="17" t="s">
        <v>181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80</v>
      </c>
      <c r="BK182" s="145">
        <f>ROUND(I182*H182,2)</f>
        <v>0</v>
      </c>
      <c r="BL182" s="17" t="s">
        <v>189</v>
      </c>
      <c r="BM182" s="144" t="s">
        <v>658</v>
      </c>
    </row>
    <row r="183" spans="2:65" s="12" customFormat="1">
      <c r="B183" s="146"/>
      <c r="D183" s="147" t="s">
        <v>191</v>
      </c>
      <c r="F183" s="149" t="s">
        <v>1359</v>
      </c>
      <c r="H183" s="150">
        <v>152.24700000000001</v>
      </c>
      <c r="I183" s="151"/>
      <c r="L183" s="146"/>
      <c r="M183" s="152"/>
      <c r="T183" s="153"/>
      <c r="AT183" s="148" t="s">
        <v>191</v>
      </c>
      <c r="AU183" s="148" t="s">
        <v>82</v>
      </c>
      <c r="AV183" s="12" t="s">
        <v>82</v>
      </c>
      <c r="AW183" s="12" t="s">
        <v>3</v>
      </c>
      <c r="AX183" s="12" t="s">
        <v>80</v>
      </c>
      <c r="AY183" s="148" t="s">
        <v>181</v>
      </c>
    </row>
    <row r="184" spans="2:65" s="1" customFormat="1" ht="33" customHeight="1">
      <c r="B184" s="132"/>
      <c r="C184" s="133" t="s">
        <v>265</v>
      </c>
      <c r="D184" s="133" t="s">
        <v>184</v>
      </c>
      <c r="E184" s="134" t="s">
        <v>253</v>
      </c>
      <c r="F184" s="135" t="s">
        <v>254</v>
      </c>
      <c r="G184" s="136" t="s">
        <v>236</v>
      </c>
      <c r="H184" s="137">
        <v>8.0129999999999999</v>
      </c>
      <c r="I184" s="138"/>
      <c r="J184" s="139">
        <f>ROUND(I184*H184,2)</f>
        <v>0</v>
      </c>
      <c r="K184" s="135" t="s">
        <v>188</v>
      </c>
      <c r="L184" s="32"/>
      <c r="M184" s="140" t="s">
        <v>1</v>
      </c>
      <c r="N184" s="141" t="s">
        <v>37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189</v>
      </c>
      <c r="AT184" s="144" t="s">
        <v>184</v>
      </c>
      <c r="AU184" s="144" t="s">
        <v>82</v>
      </c>
      <c r="AY184" s="17" t="s">
        <v>181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7" t="s">
        <v>80</v>
      </c>
      <c r="BK184" s="145">
        <f>ROUND(I184*H184,2)</f>
        <v>0</v>
      </c>
      <c r="BL184" s="17" t="s">
        <v>189</v>
      </c>
      <c r="BM184" s="144" t="s">
        <v>660</v>
      </c>
    </row>
    <row r="185" spans="2:65" s="11" customFormat="1" ht="22.9" customHeight="1">
      <c r="B185" s="120"/>
      <c r="D185" s="121" t="s">
        <v>71</v>
      </c>
      <c r="E185" s="130" t="s">
        <v>256</v>
      </c>
      <c r="F185" s="130" t="s">
        <v>257</v>
      </c>
      <c r="I185" s="123"/>
      <c r="J185" s="131">
        <f>BK185</f>
        <v>0</v>
      </c>
      <c r="L185" s="120"/>
      <c r="M185" s="125"/>
      <c r="P185" s="126">
        <f>P186</f>
        <v>0</v>
      </c>
      <c r="R185" s="126">
        <f>R186</f>
        <v>0</v>
      </c>
      <c r="T185" s="127">
        <f>T186</f>
        <v>0</v>
      </c>
      <c r="AR185" s="121" t="s">
        <v>80</v>
      </c>
      <c r="AT185" s="128" t="s">
        <v>71</v>
      </c>
      <c r="AU185" s="128" t="s">
        <v>80</v>
      </c>
      <c r="AY185" s="121" t="s">
        <v>181</v>
      </c>
      <c r="BK185" s="129">
        <f>BK186</f>
        <v>0</v>
      </c>
    </row>
    <row r="186" spans="2:65" s="1" customFormat="1" ht="21.75" customHeight="1">
      <c r="B186" s="132"/>
      <c r="C186" s="133" t="s">
        <v>271</v>
      </c>
      <c r="D186" s="133" t="s">
        <v>184</v>
      </c>
      <c r="E186" s="134" t="s">
        <v>258</v>
      </c>
      <c r="F186" s="135" t="s">
        <v>259</v>
      </c>
      <c r="G186" s="136" t="s">
        <v>236</v>
      </c>
      <c r="H186" s="137">
        <v>0.23499999999999999</v>
      </c>
      <c r="I186" s="138"/>
      <c r="J186" s="139">
        <f>ROUND(I186*H186,2)</f>
        <v>0</v>
      </c>
      <c r="K186" s="135" t="s">
        <v>188</v>
      </c>
      <c r="L186" s="32"/>
      <c r="M186" s="140" t="s">
        <v>1</v>
      </c>
      <c r="N186" s="141" t="s">
        <v>37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189</v>
      </c>
      <c r="AT186" s="144" t="s">
        <v>184</v>
      </c>
      <c r="AU186" s="144" t="s">
        <v>82</v>
      </c>
      <c r="AY186" s="17" t="s">
        <v>181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80</v>
      </c>
      <c r="BK186" s="145">
        <f>ROUND(I186*H186,2)</f>
        <v>0</v>
      </c>
      <c r="BL186" s="17" t="s">
        <v>189</v>
      </c>
      <c r="BM186" s="144" t="s">
        <v>661</v>
      </c>
    </row>
    <row r="187" spans="2:65" s="11" customFormat="1" ht="25.9" customHeight="1">
      <c r="B187" s="120"/>
      <c r="D187" s="121" t="s">
        <v>71</v>
      </c>
      <c r="E187" s="122" t="s">
        <v>261</v>
      </c>
      <c r="F187" s="122" t="s">
        <v>262</v>
      </c>
      <c r="I187" s="123"/>
      <c r="J187" s="124">
        <f>BK187</f>
        <v>0</v>
      </c>
      <c r="L187" s="120"/>
      <c r="M187" s="125"/>
      <c r="P187" s="126">
        <f>P188+P197+P200+P204+P208+P211+P213+P217+P235+P241+P246+P255+P271+P298+P301</f>
        <v>0</v>
      </c>
      <c r="R187" s="126">
        <f>R188+R197+R200+R204+R208+R211+R213+R217+R235+R241+R246+R255+R271+R298+R301</f>
        <v>2.7828914999999999</v>
      </c>
      <c r="T187" s="127">
        <f>T188+T197+T200+T204+T208+T211+T213+T217+T235+T241+T246+T255+T271+T298+T301</f>
        <v>4.4936259999999999</v>
      </c>
      <c r="AR187" s="121" t="s">
        <v>82</v>
      </c>
      <c r="AT187" s="128" t="s">
        <v>71</v>
      </c>
      <c r="AU187" s="128" t="s">
        <v>72</v>
      </c>
      <c r="AY187" s="121" t="s">
        <v>181</v>
      </c>
      <c r="BK187" s="129">
        <f>BK188+BK197+BK200+BK204+BK208+BK211+BK213+BK217+BK235+BK241+BK246+BK255+BK271+BK298+BK301</f>
        <v>0</v>
      </c>
    </row>
    <row r="188" spans="2:65" s="11" customFormat="1" ht="22.9" customHeight="1">
      <c r="B188" s="120"/>
      <c r="D188" s="121" t="s">
        <v>71</v>
      </c>
      <c r="E188" s="130" t="s">
        <v>263</v>
      </c>
      <c r="F188" s="130" t="s">
        <v>264</v>
      </c>
      <c r="I188" s="123"/>
      <c r="J188" s="131">
        <f>BK188</f>
        <v>0</v>
      </c>
      <c r="L188" s="120"/>
      <c r="M188" s="125"/>
      <c r="P188" s="126">
        <f>SUM(P189:P196)</f>
        <v>0</v>
      </c>
      <c r="R188" s="126">
        <f>SUM(R189:R196)</f>
        <v>0.12402000000000001</v>
      </c>
      <c r="T188" s="127">
        <f>SUM(T189:T196)</f>
        <v>0</v>
      </c>
      <c r="AR188" s="121" t="s">
        <v>82</v>
      </c>
      <c r="AT188" s="128" t="s">
        <v>71</v>
      </c>
      <c r="AU188" s="128" t="s">
        <v>80</v>
      </c>
      <c r="AY188" s="121" t="s">
        <v>181</v>
      </c>
      <c r="BK188" s="129">
        <f>SUM(BK189:BK196)</f>
        <v>0</v>
      </c>
    </row>
    <row r="189" spans="2:65" s="1" customFormat="1" ht="24.2" customHeight="1">
      <c r="B189" s="132"/>
      <c r="C189" s="133" t="s">
        <v>278</v>
      </c>
      <c r="D189" s="133" t="s">
        <v>184</v>
      </c>
      <c r="E189" s="134" t="s">
        <v>266</v>
      </c>
      <c r="F189" s="135" t="s">
        <v>267</v>
      </c>
      <c r="G189" s="136" t="s">
        <v>187</v>
      </c>
      <c r="H189" s="137">
        <v>13</v>
      </c>
      <c r="I189" s="138"/>
      <c r="J189" s="139">
        <f>ROUND(I189*H189,2)</f>
        <v>0</v>
      </c>
      <c r="K189" s="135" t="s">
        <v>188</v>
      </c>
      <c r="L189" s="32"/>
      <c r="M189" s="140" t="s">
        <v>1</v>
      </c>
      <c r="N189" s="141" t="s">
        <v>37</v>
      </c>
      <c r="P189" s="142">
        <f>O189*H189</f>
        <v>0</v>
      </c>
      <c r="Q189" s="142">
        <v>2.9999999999999997E-4</v>
      </c>
      <c r="R189" s="142">
        <f>Q189*H189</f>
        <v>3.8999999999999998E-3</v>
      </c>
      <c r="S189" s="142">
        <v>0</v>
      </c>
      <c r="T189" s="143">
        <f>S189*H189</f>
        <v>0</v>
      </c>
      <c r="AR189" s="144" t="s">
        <v>127</v>
      </c>
      <c r="AT189" s="144" t="s">
        <v>184</v>
      </c>
      <c r="AU189" s="144" t="s">
        <v>82</v>
      </c>
      <c r="AY189" s="17" t="s">
        <v>181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80</v>
      </c>
      <c r="BK189" s="145">
        <f>ROUND(I189*H189,2)</f>
        <v>0</v>
      </c>
      <c r="BL189" s="17" t="s">
        <v>127</v>
      </c>
      <c r="BM189" s="144" t="s">
        <v>1440</v>
      </c>
    </row>
    <row r="190" spans="2:65" s="1" customFormat="1" ht="24.2" customHeight="1">
      <c r="B190" s="132"/>
      <c r="C190" s="170" t="s">
        <v>7</v>
      </c>
      <c r="D190" s="170" t="s">
        <v>272</v>
      </c>
      <c r="E190" s="171" t="s">
        <v>273</v>
      </c>
      <c r="F190" s="172" t="s">
        <v>274</v>
      </c>
      <c r="G190" s="173" t="s">
        <v>187</v>
      </c>
      <c r="H190" s="174">
        <v>14.3</v>
      </c>
      <c r="I190" s="175"/>
      <c r="J190" s="176">
        <f>ROUND(I190*H190,2)</f>
        <v>0</v>
      </c>
      <c r="K190" s="172" t="s">
        <v>188</v>
      </c>
      <c r="L190" s="177"/>
      <c r="M190" s="178" t="s">
        <v>1</v>
      </c>
      <c r="N190" s="179" t="s">
        <v>37</v>
      </c>
      <c r="P190" s="142">
        <f>O190*H190</f>
        <v>0</v>
      </c>
      <c r="Q190" s="142">
        <v>4.1999999999999997E-3</v>
      </c>
      <c r="R190" s="142">
        <f>Q190*H190</f>
        <v>6.0060000000000002E-2</v>
      </c>
      <c r="S190" s="142">
        <v>0</v>
      </c>
      <c r="T190" s="143">
        <f>S190*H190</f>
        <v>0</v>
      </c>
      <c r="AR190" s="144" t="s">
        <v>275</v>
      </c>
      <c r="AT190" s="144" t="s">
        <v>272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1441</v>
      </c>
    </row>
    <row r="191" spans="2:65" s="12" customFormat="1">
      <c r="B191" s="146"/>
      <c r="D191" s="147" t="s">
        <v>191</v>
      </c>
      <c r="F191" s="149" t="s">
        <v>1362</v>
      </c>
      <c r="H191" s="150">
        <v>14.3</v>
      </c>
      <c r="I191" s="151"/>
      <c r="L191" s="146"/>
      <c r="M191" s="152"/>
      <c r="T191" s="153"/>
      <c r="AT191" s="148" t="s">
        <v>191</v>
      </c>
      <c r="AU191" s="148" t="s">
        <v>82</v>
      </c>
      <c r="AV191" s="12" t="s">
        <v>82</v>
      </c>
      <c r="AW191" s="12" t="s">
        <v>3</v>
      </c>
      <c r="AX191" s="12" t="s">
        <v>80</v>
      </c>
      <c r="AY191" s="148" t="s">
        <v>181</v>
      </c>
    </row>
    <row r="192" spans="2:65" s="1" customFormat="1" ht="24.2" customHeight="1">
      <c r="B192" s="132"/>
      <c r="C192" s="133" t="s">
        <v>284</v>
      </c>
      <c r="D192" s="133" t="s">
        <v>184</v>
      </c>
      <c r="E192" s="134" t="s">
        <v>279</v>
      </c>
      <c r="F192" s="135" t="s">
        <v>280</v>
      </c>
      <c r="G192" s="136" t="s">
        <v>187</v>
      </c>
      <c r="H192" s="137">
        <v>13</v>
      </c>
      <c r="I192" s="138"/>
      <c r="J192" s="139">
        <f>ROUND(I192*H192,2)</f>
        <v>0</v>
      </c>
      <c r="K192" s="135" t="s">
        <v>188</v>
      </c>
      <c r="L192" s="32"/>
      <c r="M192" s="140" t="s">
        <v>1</v>
      </c>
      <c r="N192" s="141" t="s">
        <v>37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127</v>
      </c>
      <c r="AT192" s="144" t="s">
        <v>184</v>
      </c>
      <c r="AU192" s="144" t="s">
        <v>82</v>
      </c>
      <c r="AY192" s="17" t="s">
        <v>181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80</v>
      </c>
      <c r="BK192" s="145">
        <f>ROUND(I192*H192,2)</f>
        <v>0</v>
      </c>
      <c r="BL192" s="17" t="s">
        <v>127</v>
      </c>
      <c r="BM192" s="144" t="s">
        <v>1442</v>
      </c>
    </row>
    <row r="193" spans="2:65" s="1" customFormat="1" ht="24.2" customHeight="1">
      <c r="B193" s="132"/>
      <c r="C193" s="170" t="s">
        <v>288</v>
      </c>
      <c r="D193" s="170" t="s">
        <v>272</v>
      </c>
      <c r="E193" s="171" t="s">
        <v>273</v>
      </c>
      <c r="F193" s="172" t="s">
        <v>274</v>
      </c>
      <c r="G193" s="173" t="s">
        <v>187</v>
      </c>
      <c r="H193" s="174">
        <v>14.3</v>
      </c>
      <c r="I193" s="175"/>
      <c r="J193" s="176">
        <f>ROUND(I193*H193,2)</f>
        <v>0</v>
      </c>
      <c r="K193" s="172" t="s">
        <v>188</v>
      </c>
      <c r="L193" s="177"/>
      <c r="M193" s="178" t="s">
        <v>1</v>
      </c>
      <c r="N193" s="179" t="s">
        <v>37</v>
      </c>
      <c r="P193" s="142">
        <f>O193*H193</f>
        <v>0</v>
      </c>
      <c r="Q193" s="142">
        <v>4.1999999999999997E-3</v>
      </c>
      <c r="R193" s="142">
        <f>Q193*H193</f>
        <v>6.0060000000000002E-2</v>
      </c>
      <c r="S193" s="142">
        <v>0</v>
      </c>
      <c r="T193" s="143">
        <f>S193*H193</f>
        <v>0</v>
      </c>
      <c r="AR193" s="144" t="s">
        <v>275</v>
      </c>
      <c r="AT193" s="144" t="s">
        <v>272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1443</v>
      </c>
    </row>
    <row r="194" spans="2:65" s="12" customFormat="1">
      <c r="B194" s="146"/>
      <c r="D194" s="147" t="s">
        <v>191</v>
      </c>
      <c r="F194" s="149" t="s">
        <v>1362</v>
      </c>
      <c r="H194" s="150">
        <v>14.3</v>
      </c>
      <c r="I194" s="151"/>
      <c r="L194" s="146"/>
      <c r="M194" s="152"/>
      <c r="T194" s="153"/>
      <c r="AT194" s="148" t="s">
        <v>191</v>
      </c>
      <c r="AU194" s="148" t="s">
        <v>82</v>
      </c>
      <c r="AV194" s="12" t="s">
        <v>82</v>
      </c>
      <c r="AW194" s="12" t="s">
        <v>3</v>
      </c>
      <c r="AX194" s="12" t="s">
        <v>80</v>
      </c>
      <c r="AY194" s="148" t="s">
        <v>181</v>
      </c>
    </row>
    <row r="195" spans="2:65" s="1" customFormat="1" ht="24.2" customHeight="1">
      <c r="B195" s="132"/>
      <c r="C195" s="133" t="s">
        <v>294</v>
      </c>
      <c r="D195" s="133" t="s">
        <v>184</v>
      </c>
      <c r="E195" s="134" t="s">
        <v>285</v>
      </c>
      <c r="F195" s="135" t="s">
        <v>286</v>
      </c>
      <c r="G195" s="136" t="s">
        <v>236</v>
      </c>
      <c r="H195" s="137">
        <v>0.124</v>
      </c>
      <c r="I195" s="138"/>
      <c r="J195" s="139">
        <f>ROUND(I195*H195,2)</f>
        <v>0</v>
      </c>
      <c r="K195" s="135" t="s">
        <v>188</v>
      </c>
      <c r="L195" s="32"/>
      <c r="M195" s="140" t="s">
        <v>1</v>
      </c>
      <c r="N195" s="141" t="s">
        <v>37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127</v>
      </c>
      <c r="AT195" s="144" t="s">
        <v>184</v>
      </c>
      <c r="AU195" s="144" t="s">
        <v>82</v>
      </c>
      <c r="AY195" s="17" t="s">
        <v>181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80</v>
      </c>
      <c r="BK195" s="145">
        <f>ROUND(I195*H195,2)</f>
        <v>0</v>
      </c>
      <c r="BL195" s="17" t="s">
        <v>127</v>
      </c>
      <c r="BM195" s="144" t="s">
        <v>1444</v>
      </c>
    </row>
    <row r="196" spans="2:65" s="1" customFormat="1" ht="24.2" customHeight="1">
      <c r="B196" s="132"/>
      <c r="C196" s="133" t="s">
        <v>302</v>
      </c>
      <c r="D196" s="133" t="s">
        <v>184</v>
      </c>
      <c r="E196" s="134" t="s">
        <v>289</v>
      </c>
      <c r="F196" s="135" t="s">
        <v>290</v>
      </c>
      <c r="G196" s="136" t="s">
        <v>236</v>
      </c>
      <c r="H196" s="137">
        <v>0.124</v>
      </c>
      <c r="I196" s="138"/>
      <c r="J196" s="139">
        <f>ROUND(I196*H196,2)</f>
        <v>0</v>
      </c>
      <c r="K196" s="135" t="s">
        <v>188</v>
      </c>
      <c r="L196" s="32"/>
      <c r="M196" s="140" t="s">
        <v>1</v>
      </c>
      <c r="N196" s="141" t="s">
        <v>37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127</v>
      </c>
      <c r="AT196" s="144" t="s">
        <v>184</v>
      </c>
      <c r="AU196" s="144" t="s">
        <v>82</v>
      </c>
      <c r="AY196" s="17" t="s">
        <v>181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80</v>
      </c>
      <c r="BK196" s="145">
        <f>ROUND(I196*H196,2)</f>
        <v>0</v>
      </c>
      <c r="BL196" s="17" t="s">
        <v>127</v>
      </c>
      <c r="BM196" s="144" t="s">
        <v>1445</v>
      </c>
    </row>
    <row r="197" spans="2:65" s="11" customFormat="1" ht="22.9" customHeight="1">
      <c r="B197" s="120"/>
      <c r="D197" s="121" t="s">
        <v>71</v>
      </c>
      <c r="E197" s="130" t="s">
        <v>292</v>
      </c>
      <c r="F197" s="130" t="s">
        <v>293</v>
      </c>
      <c r="I197" s="123"/>
      <c r="J197" s="131">
        <f>BK197</f>
        <v>0</v>
      </c>
      <c r="L197" s="120"/>
      <c r="M197" s="125"/>
      <c r="P197" s="126">
        <f>SUM(P198:P199)</f>
        <v>0</v>
      </c>
      <c r="R197" s="126">
        <f>SUM(R198:R199)</f>
        <v>1.8169999999999999E-2</v>
      </c>
      <c r="T197" s="127">
        <f>SUM(T198:T199)</f>
        <v>0</v>
      </c>
      <c r="AR197" s="121" t="s">
        <v>82</v>
      </c>
      <c r="AT197" s="128" t="s">
        <v>71</v>
      </c>
      <c r="AU197" s="128" t="s">
        <v>80</v>
      </c>
      <c r="AY197" s="121" t="s">
        <v>181</v>
      </c>
      <c r="BK197" s="129">
        <f>SUM(BK198:BK199)</f>
        <v>0</v>
      </c>
    </row>
    <row r="198" spans="2:65" s="1" customFormat="1" ht="24.2" customHeight="1">
      <c r="B198" s="132"/>
      <c r="C198" s="133" t="s">
        <v>308</v>
      </c>
      <c r="D198" s="133" t="s">
        <v>184</v>
      </c>
      <c r="E198" s="134" t="s">
        <v>295</v>
      </c>
      <c r="F198" s="135" t="s">
        <v>296</v>
      </c>
      <c r="G198" s="136" t="s">
        <v>297</v>
      </c>
      <c r="H198" s="137">
        <v>1</v>
      </c>
      <c r="I198" s="138"/>
      <c r="J198" s="139">
        <f>ROUND(I198*H198,2)</f>
        <v>0</v>
      </c>
      <c r="K198" s="135" t="s">
        <v>1</v>
      </c>
      <c r="L198" s="32"/>
      <c r="M198" s="140" t="s">
        <v>1</v>
      </c>
      <c r="N198" s="141" t="s">
        <v>37</v>
      </c>
      <c r="P198" s="142">
        <f>O198*H198</f>
        <v>0</v>
      </c>
      <c r="Q198" s="142">
        <v>1.8169999999999999E-2</v>
      </c>
      <c r="R198" s="142">
        <f>Q198*H198</f>
        <v>1.8169999999999999E-2</v>
      </c>
      <c r="S198" s="142">
        <v>0</v>
      </c>
      <c r="T198" s="143">
        <f>S198*H198</f>
        <v>0</v>
      </c>
      <c r="AR198" s="144" t="s">
        <v>127</v>
      </c>
      <c r="AT198" s="144" t="s">
        <v>184</v>
      </c>
      <c r="AU198" s="144" t="s">
        <v>82</v>
      </c>
      <c r="AY198" s="17" t="s">
        <v>181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80</v>
      </c>
      <c r="BK198" s="145">
        <f>ROUND(I198*H198,2)</f>
        <v>0</v>
      </c>
      <c r="BL198" s="17" t="s">
        <v>127</v>
      </c>
      <c r="BM198" s="144" t="s">
        <v>1446</v>
      </c>
    </row>
    <row r="199" spans="2:65" s="1" customFormat="1" ht="48.75">
      <c r="B199" s="32"/>
      <c r="D199" s="147" t="s">
        <v>204</v>
      </c>
      <c r="F199" s="161" t="s">
        <v>793</v>
      </c>
      <c r="I199" s="162"/>
      <c r="L199" s="32"/>
      <c r="M199" s="163"/>
      <c r="T199" s="56"/>
      <c r="AT199" s="17" t="s">
        <v>204</v>
      </c>
      <c r="AU199" s="17" t="s">
        <v>82</v>
      </c>
    </row>
    <row r="200" spans="2:65" s="11" customFormat="1" ht="22.9" customHeight="1">
      <c r="B200" s="120"/>
      <c r="D200" s="121" t="s">
        <v>71</v>
      </c>
      <c r="E200" s="130" t="s">
        <v>300</v>
      </c>
      <c r="F200" s="130" t="s">
        <v>301</v>
      </c>
      <c r="I200" s="123"/>
      <c r="J200" s="131">
        <f>BK200</f>
        <v>0</v>
      </c>
      <c r="L200" s="120"/>
      <c r="M200" s="125"/>
      <c r="P200" s="126">
        <f>SUM(P201:P203)</f>
        <v>0</v>
      </c>
      <c r="R200" s="126">
        <f>SUM(R201:R203)</f>
        <v>0</v>
      </c>
      <c r="T200" s="127">
        <f>SUM(T201:T203)</f>
        <v>0</v>
      </c>
      <c r="AR200" s="121" t="s">
        <v>82</v>
      </c>
      <c r="AT200" s="128" t="s">
        <v>71</v>
      </c>
      <c r="AU200" s="128" t="s">
        <v>80</v>
      </c>
      <c r="AY200" s="121" t="s">
        <v>181</v>
      </c>
      <c r="BK200" s="129">
        <f>SUM(BK201:BK203)</f>
        <v>0</v>
      </c>
    </row>
    <row r="201" spans="2:65" s="1" customFormat="1" ht="24.2" customHeight="1">
      <c r="B201" s="132"/>
      <c r="C201" s="133" t="s">
        <v>314</v>
      </c>
      <c r="D201" s="133" t="s">
        <v>184</v>
      </c>
      <c r="E201" s="134" t="s">
        <v>303</v>
      </c>
      <c r="F201" s="135" t="s">
        <v>304</v>
      </c>
      <c r="G201" s="136" t="s">
        <v>297</v>
      </c>
      <c r="H201" s="137">
        <v>1</v>
      </c>
      <c r="I201" s="138"/>
      <c r="J201" s="139">
        <f>ROUND(I201*H201,2)</f>
        <v>0</v>
      </c>
      <c r="K201" s="135" t="s">
        <v>1</v>
      </c>
      <c r="L201" s="32"/>
      <c r="M201" s="140" t="s">
        <v>1</v>
      </c>
      <c r="N201" s="141" t="s">
        <v>37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127</v>
      </c>
      <c r="AT201" s="144" t="s">
        <v>184</v>
      </c>
      <c r="AU201" s="144" t="s">
        <v>82</v>
      </c>
      <c r="AY201" s="17" t="s">
        <v>181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80</v>
      </c>
      <c r="BK201" s="145">
        <f>ROUND(I201*H201,2)</f>
        <v>0</v>
      </c>
      <c r="BL201" s="17" t="s">
        <v>127</v>
      </c>
      <c r="BM201" s="144" t="s">
        <v>1447</v>
      </c>
    </row>
    <row r="202" spans="2:65" s="1" customFormat="1" ht="48.75">
      <c r="B202" s="32"/>
      <c r="D202" s="147" t="s">
        <v>204</v>
      </c>
      <c r="F202" s="161" t="s">
        <v>793</v>
      </c>
      <c r="I202" s="162"/>
      <c r="L202" s="32"/>
      <c r="M202" s="163"/>
      <c r="T202" s="56"/>
      <c r="AT202" s="17" t="s">
        <v>204</v>
      </c>
      <c r="AU202" s="17" t="s">
        <v>82</v>
      </c>
    </row>
    <row r="203" spans="2:65" s="12" customFormat="1">
      <c r="B203" s="146"/>
      <c r="D203" s="147" t="s">
        <v>191</v>
      </c>
      <c r="E203" s="148" t="s">
        <v>1</v>
      </c>
      <c r="F203" s="149" t="s">
        <v>80</v>
      </c>
      <c r="H203" s="150">
        <v>1</v>
      </c>
      <c r="I203" s="151"/>
      <c r="L203" s="146"/>
      <c r="M203" s="152"/>
      <c r="T203" s="153"/>
      <c r="AT203" s="148" t="s">
        <v>191</v>
      </c>
      <c r="AU203" s="148" t="s">
        <v>82</v>
      </c>
      <c r="AV203" s="12" t="s">
        <v>82</v>
      </c>
      <c r="AW203" s="12" t="s">
        <v>29</v>
      </c>
      <c r="AX203" s="12" t="s">
        <v>80</v>
      </c>
      <c r="AY203" s="148" t="s">
        <v>181</v>
      </c>
    </row>
    <row r="204" spans="2:65" s="11" customFormat="1" ht="22.9" customHeight="1">
      <c r="B204" s="120"/>
      <c r="D204" s="121" t="s">
        <v>71</v>
      </c>
      <c r="E204" s="130" t="s">
        <v>306</v>
      </c>
      <c r="F204" s="130" t="s">
        <v>307</v>
      </c>
      <c r="I204" s="123"/>
      <c r="J204" s="131">
        <f>BK204</f>
        <v>0</v>
      </c>
      <c r="L204" s="120"/>
      <c r="M204" s="125"/>
      <c r="P204" s="126">
        <f>SUM(P205:P207)</f>
        <v>0</v>
      </c>
      <c r="R204" s="126">
        <f>SUM(R205:R207)</f>
        <v>0</v>
      </c>
      <c r="T204" s="127">
        <f>SUM(T205:T207)</f>
        <v>0</v>
      </c>
      <c r="AR204" s="121" t="s">
        <v>82</v>
      </c>
      <c r="AT204" s="128" t="s">
        <v>71</v>
      </c>
      <c r="AU204" s="128" t="s">
        <v>80</v>
      </c>
      <c r="AY204" s="121" t="s">
        <v>181</v>
      </c>
      <c r="BK204" s="129">
        <f>SUM(BK205:BK207)</f>
        <v>0</v>
      </c>
    </row>
    <row r="205" spans="2:65" s="1" customFormat="1" ht="24.2" customHeight="1">
      <c r="B205" s="132"/>
      <c r="C205" s="133" t="s">
        <v>318</v>
      </c>
      <c r="D205" s="133" t="s">
        <v>184</v>
      </c>
      <c r="E205" s="134" t="s">
        <v>309</v>
      </c>
      <c r="F205" s="135" t="s">
        <v>310</v>
      </c>
      <c r="G205" s="136" t="s">
        <v>297</v>
      </c>
      <c r="H205" s="137">
        <v>1</v>
      </c>
      <c r="I205" s="138"/>
      <c r="J205" s="139">
        <f>ROUND(I205*H205,2)</f>
        <v>0</v>
      </c>
      <c r="K205" s="135" t="s">
        <v>1</v>
      </c>
      <c r="L205" s="32"/>
      <c r="M205" s="140" t="s">
        <v>1</v>
      </c>
      <c r="N205" s="141" t="s">
        <v>37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127</v>
      </c>
      <c r="AT205" s="144" t="s">
        <v>184</v>
      </c>
      <c r="AU205" s="144" t="s">
        <v>82</v>
      </c>
      <c r="AY205" s="17" t="s">
        <v>181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80</v>
      </c>
      <c r="BK205" s="145">
        <f>ROUND(I205*H205,2)</f>
        <v>0</v>
      </c>
      <c r="BL205" s="17" t="s">
        <v>127</v>
      </c>
      <c r="BM205" s="144" t="s">
        <v>1448</v>
      </c>
    </row>
    <row r="206" spans="2:65" s="1" customFormat="1" ht="48.75">
      <c r="B206" s="32"/>
      <c r="D206" s="147" t="s">
        <v>204</v>
      </c>
      <c r="F206" s="161" t="s">
        <v>793</v>
      </c>
      <c r="I206" s="162"/>
      <c r="L206" s="32"/>
      <c r="M206" s="163"/>
      <c r="T206" s="56"/>
      <c r="AT206" s="17" t="s">
        <v>204</v>
      </c>
      <c r="AU206" s="17" t="s">
        <v>82</v>
      </c>
    </row>
    <row r="207" spans="2:65" s="12" customFormat="1">
      <c r="B207" s="146"/>
      <c r="D207" s="147" t="s">
        <v>191</v>
      </c>
      <c r="E207" s="148" t="s">
        <v>1</v>
      </c>
      <c r="F207" s="149" t="s">
        <v>80</v>
      </c>
      <c r="H207" s="150">
        <v>1</v>
      </c>
      <c r="I207" s="151"/>
      <c r="L207" s="146"/>
      <c r="M207" s="152"/>
      <c r="T207" s="153"/>
      <c r="AT207" s="148" t="s">
        <v>191</v>
      </c>
      <c r="AU207" s="148" t="s">
        <v>82</v>
      </c>
      <c r="AV207" s="12" t="s">
        <v>82</v>
      </c>
      <c r="AW207" s="12" t="s">
        <v>29</v>
      </c>
      <c r="AX207" s="12" t="s">
        <v>80</v>
      </c>
      <c r="AY207" s="148" t="s">
        <v>181</v>
      </c>
    </row>
    <row r="208" spans="2:65" s="11" customFormat="1" ht="22.9" customHeight="1">
      <c r="B208" s="120"/>
      <c r="D208" s="121" t="s">
        <v>71</v>
      </c>
      <c r="E208" s="130" t="s">
        <v>312</v>
      </c>
      <c r="F208" s="130" t="s">
        <v>313</v>
      </c>
      <c r="I208" s="123"/>
      <c r="J208" s="131">
        <f>BK208</f>
        <v>0</v>
      </c>
      <c r="L208" s="120"/>
      <c r="M208" s="125"/>
      <c r="P208" s="126">
        <f>SUM(P209:P210)</f>
        <v>0</v>
      </c>
      <c r="R208" s="126">
        <f>SUM(R209:R210)</f>
        <v>3.6339999999999997E-2</v>
      </c>
      <c r="T208" s="127">
        <f>SUM(T209:T210)</f>
        <v>0</v>
      </c>
      <c r="AR208" s="121" t="s">
        <v>82</v>
      </c>
      <c r="AT208" s="128" t="s">
        <v>71</v>
      </c>
      <c r="AU208" s="128" t="s">
        <v>80</v>
      </c>
      <c r="AY208" s="121" t="s">
        <v>181</v>
      </c>
      <c r="BK208" s="129">
        <f>SUM(BK209:BK210)</f>
        <v>0</v>
      </c>
    </row>
    <row r="209" spans="2:65" s="1" customFormat="1" ht="24.2" customHeight="1">
      <c r="B209" s="132"/>
      <c r="C209" s="133" t="s">
        <v>324</v>
      </c>
      <c r="D209" s="133" t="s">
        <v>184</v>
      </c>
      <c r="E209" s="134" t="s">
        <v>315</v>
      </c>
      <c r="F209" s="135" t="s">
        <v>316</v>
      </c>
      <c r="G209" s="136" t="s">
        <v>356</v>
      </c>
      <c r="H209" s="137">
        <v>1</v>
      </c>
      <c r="I209" s="138"/>
      <c r="J209" s="139">
        <f>ROUND(I209*H209,2)</f>
        <v>0</v>
      </c>
      <c r="K209" s="135" t="s">
        <v>1</v>
      </c>
      <c r="L209" s="32"/>
      <c r="M209" s="140" t="s">
        <v>1</v>
      </c>
      <c r="N209" s="141" t="s">
        <v>37</v>
      </c>
      <c r="P209" s="142">
        <f>O209*H209</f>
        <v>0</v>
      </c>
      <c r="Q209" s="142">
        <v>1.8169999999999999E-2</v>
      </c>
      <c r="R209" s="142">
        <f>Q209*H209</f>
        <v>1.8169999999999999E-2</v>
      </c>
      <c r="S209" s="142">
        <v>0</v>
      </c>
      <c r="T209" s="143">
        <f>S209*H209</f>
        <v>0</v>
      </c>
      <c r="AR209" s="144" t="s">
        <v>127</v>
      </c>
      <c r="AT209" s="144" t="s">
        <v>184</v>
      </c>
      <c r="AU209" s="144" t="s">
        <v>82</v>
      </c>
      <c r="AY209" s="17" t="s">
        <v>181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7" t="s">
        <v>80</v>
      </c>
      <c r="BK209" s="145">
        <f>ROUND(I209*H209,2)</f>
        <v>0</v>
      </c>
      <c r="BL209" s="17" t="s">
        <v>127</v>
      </c>
      <c r="BM209" s="144" t="s">
        <v>669</v>
      </c>
    </row>
    <row r="210" spans="2:65" s="1" customFormat="1" ht="16.5" customHeight="1">
      <c r="B210" s="132"/>
      <c r="C210" s="133" t="s">
        <v>330</v>
      </c>
      <c r="D210" s="133" t="s">
        <v>184</v>
      </c>
      <c r="E210" s="134" t="s">
        <v>319</v>
      </c>
      <c r="F210" s="135" t="s">
        <v>320</v>
      </c>
      <c r="G210" s="136" t="s">
        <v>356</v>
      </c>
      <c r="H210" s="137">
        <v>1</v>
      </c>
      <c r="I210" s="138"/>
      <c r="J210" s="139">
        <f>ROUND(I210*H210,2)</f>
        <v>0</v>
      </c>
      <c r="K210" s="135" t="s">
        <v>1</v>
      </c>
      <c r="L210" s="32"/>
      <c r="M210" s="140" t="s">
        <v>1</v>
      </c>
      <c r="N210" s="141" t="s">
        <v>37</v>
      </c>
      <c r="P210" s="142">
        <f>O210*H210</f>
        <v>0</v>
      </c>
      <c r="Q210" s="142">
        <v>1.8169999999999999E-2</v>
      </c>
      <c r="R210" s="142">
        <f>Q210*H210</f>
        <v>1.8169999999999999E-2</v>
      </c>
      <c r="S210" s="142">
        <v>0</v>
      </c>
      <c r="T210" s="143">
        <f>S210*H210</f>
        <v>0</v>
      </c>
      <c r="AR210" s="144" t="s">
        <v>127</v>
      </c>
      <c r="AT210" s="144" t="s">
        <v>184</v>
      </c>
      <c r="AU210" s="144" t="s">
        <v>82</v>
      </c>
      <c r="AY210" s="17" t="s">
        <v>181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80</v>
      </c>
      <c r="BK210" s="145">
        <f>ROUND(I210*H210,2)</f>
        <v>0</v>
      </c>
      <c r="BL210" s="17" t="s">
        <v>127</v>
      </c>
      <c r="BM210" s="144" t="s">
        <v>670</v>
      </c>
    </row>
    <row r="211" spans="2:65" s="11" customFormat="1" ht="22.9" customHeight="1">
      <c r="B211" s="120"/>
      <c r="D211" s="121" t="s">
        <v>71</v>
      </c>
      <c r="E211" s="130" t="s">
        <v>322</v>
      </c>
      <c r="F211" s="130" t="s">
        <v>323</v>
      </c>
      <c r="I211" s="123"/>
      <c r="J211" s="131">
        <f>BK211</f>
        <v>0</v>
      </c>
      <c r="L211" s="120"/>
      <c r="M211" s="125"/>
      <c r="P211" s="126">
        <f>P212</f>
        <v>0</v>
      </c>
      <c r="R211" s="126">
        <f>R212</f>
        <v>1.8169999999999999E-2</v>
      </c>
      <c r="T211" s="127">
        <f>T212</f>
        <v>0</v>
      </c>
      <c r="AR211" s="121" t="s">
        <v>82</v>
      </c>
      <c r="AT211" s="128" t="s">
        <v>71</v>
      </c>
      <c r="AU211" s="128" t="s">
        <v>80</v>
      </c>
      <c r="AY211" s="121" t="s">
        <v>181</v>
      </c>
      <c r="BK211" s="129">
        <f>BK212</f>
        <v>0</v>
      </c>
    </row>
    <row r="212" spans="2:65" s="1" customFormat="1" ht="37.9" customHeight="1">
      <c r="B212" s="132"/>
      <c r="C212" s="133" t="s">
        <v>334</v>
      </c>
      <c r="D212" s="133" t="s">
        <v>184</v>
      </c>
      <c r="E212" s="134" t="s">
        <v>325</v>
      </c>
      <c r="F212" s="135" t="s">
        <v>326</v>
      </c>
      <c r="G212" s="136" t="s">
        <v>297</v>
      </c>
      <c r="H212" s="137">
        <v>1</v>
      </c>
      <c r="I212" s="138"/>
      <c r="J212" s="139">
        <f>ROUND(I212*H212,2)</f>
        <v>0</v>
      </c>
      <c r="K212" s="135" t="s">
        <v>1</v>
      </c>
      <c r="L212" s="32"/>
      <c r="M212" s="140" t="s">
        <v>1</v>
      </c>
      <c r="N212" s="141" t="s">
        <v>37</v>
      </c>
      <c r="P212" s="142">
        <f>O212*H212</f>
        <v>0</v>
      </c>
      <c r="Q212" s="142">
        <v>1.8169999999999999E-2</v>
      </c>
      <c r="R212" s="142">
        <f>Q212*H212</f>
        <v>1.8169999999999999E-2</v>
      </c>
      <c r="S212" s="142">
        <v>0</v>
      </c>
      <c r="T212" s="143">
        <f>S212*H212</f>
        <v>0</v>
      </c>
      <c r="AR212" s="144" t="s">
        <v>127</v>
      </c>
      <c r="AT212" s="144" t="s">
        <v>184</v>
      </c>
      <c r="AU212" s="144" t="s">
        <v>82</v>
      </c>
      <c r="AY212" s="17" t="s">
        <v>181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80</v>
      </c>
      <c r="BK212" s="145">
        <f>ROUND(I212*H212,2)</f>
        <v>0</v>
      </c>
      <c r="BL212" s="17" t="s">
        <v>127</v>
      </c>
      <c r="BM212" s="144" t="s">
        <v>671</v>
      </c>
    </row>
    <row r="213" spans="2:65" s="11" customFormat="1" ht="22.9" customHeight="1">
      <c r="B213" s="120"/>
      <c r="D213" s="121" t="s">
        <v>71</v>
      </c>
      <c r="E213" s="130" t="s">
        <v>328</v>
      </c>
      <c r="F213" s="130" t="s">
        <v>329</v>
      </c>
      <c r="I213" s="123"/>
      <c r="J213" s="131">
        <f>BK213</f>
        <v>0</v>
      </c>
      <c r="L213" s="120"/>
      <c r="M213" s="125"/>
      <c r="P213" s="126">
        <f>SUM(P214:P216)</f>
        <v>0</v>
      </c>
      <c r="R213" s="126">
        <f>SUM(R214:R216)</f>
        <v>9.6119999999999997E-2</v>
      </c>
      <c r="T213" s="127">
        <f>SUM(T214:T216)</f>
        <v>0</v>
      </c>
      <c r="AR213" s="121" t="s">
        <v>82</v>
      </c>
      <c r="AT213" s="128" t="s">
        <v>71</v>
      </c>
      <c r="AU213" s="128" t="s">
        <v>80</v>
      </c>
      <c r="AY213" s="121" t="s">
        <v>181</v>
      </c>
      <c r="BK213" s="129">
        <f>SUM(BK214:BK216)</f>
        <v>0</v>
      </c>
    </row>
    <row r="214" spans="2:65" s="1" customFormat="1" ht="24.2" customHeight="1">
      <c r="B214" s="132"/>
      <c r="C214" s="133" t="s">
        <v>275</v>
      </c>
      <c r="D214" s="133" t="s">
        <v>184</v>
      </c>
      <c r="E214" s="134" t="s">
        <v>331</v>
      </c>
      <c r="F214" s="135" t="s">
        <v>332</v>
      </c>
      <c r="G214" s="136" t="s">
        <v>187</v>
      </c>
      <c r="H214" s="137">
        <v>13</v>
      </c>
      <c r="I214" s="138"/>
      <c r="J214" s="139">
        <f>ROUND(I214*H214,2)</f>
        <v>0</v>
      </c>
      <c r="K214" s="135" t="s">
        <v>1</v>
      </c>
      <c r="L214" s="32"/>
      <c r="M214" s="140" t="s">
        <v>1</v>
      </c>
      <c r="N214" s="141" t="s">
        <v>37</v>
      </c>
      <c r="P214" s="142">
        <f>O214*H214</f>
        <v>0</v>
      </c>
      <c r="Q214" s="142">
        <v>2.6700000000000001E-3</v>
      </c>
      <c r="R214" s="142">
        <f>Q214*H214</f>
        <v>3.4709999999999998E-2</v>
      </c>
      <c r="S214" s="142">
        <v>0</v>
      </c>
      <c r="T214" s="143">
        <f>S214*H214</f>
        <v>0</v>
      </c>
      <c r="AR214" s="144" t="s">
        <v>127</v>
      </c>
      <c r="AT214" s="144" t="s">
        <v>184</v>
      </c>
      <c r="AU214" s="144" t="s">
        <v>82</v>
      </c>
      <c r="AY214" s="17" t="s">
        <v>181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80</v>
      </c>
      <c r="BK214" s="145">
        <f>ROUND(I214*H214,2)</f>
        <v>0</v>
      </c>
      <c r="BL214" s="17" t="s">
        <v>127</v>
      </c>
      <c r="BM214" s="144" t="s">
        <v>1449</v>
      </c>
    </row>
    <row r="215" spans="2:65" s="1" customFormat="1" ht="24.2" customHeight="1">
      <c r="B215" s="132"/>
      <c r="C215" s="133" t="s">
        <v>343</v>
      </c>
      <c r="D215" s="133" t="s">
        <v>184</v>
      </c>
      <c r="E215" s="134" t="s">
        <v>335</v>
      </c>
      <c r="F215" s="135" t="s">
        <v>336</v>
      </c>
      <c r="G215" s="136" t="s">
        <v>187</v>
      </c>
      <c r="H215" s="137">
        <v>13</v>
      </c>
      <c r="I215" s="138"/>
      <c r="J215" s="139">
        <f>ROUND(I215*H215,2)</f>
        <v>0</v>
      </c>
      <c r="K215" s="135" t="s">
        <v>1</v>
      </c>
      <c r="L215" s="32"/>
      <c r="M215" s="140" t="s">
        <v>1</v>
      </c>
      <c r="N215" s="141" t="s">
        <v>37</v>
      </c>
      <c r="P215" s="142">
        <f>O215*H215</f>
        <v>0</v>
      </c>
      <c r="Q215" s="142">
        <v>2.6700000000000001E-3</v>
      </c>
      <c r="R215" s="142">
        <f>Q215*H215</f>
        <v>3.4709999999999998E-2</v>
      </c>
      <c r="S215" s="142">
        <v>0</v>
      </c>
      <c r="T215" s="143">
        <f>S215*H215</f>
        <v>0</v>
      </c>
      <c r="AR215" s="144" t="s">
        <v>127</v>
      </c>
      <c r="AT215" s="144" t="s">
        <v>184</v>
      </c>
      <c r="AU215" s="144" t="s">
        <v>82</v>
      </c>
      <c r="AY215" s="17" t="s">
        <v>181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80</v>
      </c>
      <c r="BK215" s="145">
        <f>ROUND(I215*H215,2)</f>
        <v>0</v>
      </c>
      <c r="BL215" s="17" t="s">
        <v>127</v>
      </c>
      <c r="BM215" s="144" t="s">
        <v>1450</v>
      </c>
    </row>
    <row r="216" spans="2:65" s="1" customFormat="1" ht="24.2" customHeight="1">
      <c r="B216" s="132"/>
      <c r="C216" s="133" t="s">
        <v>348</v>
      </c>
      <c r="D216" s="133" t="s">
        <v>184</v>
      </c>
      <c r="E216" s="134" t="s">
        <v>338</v>
      </c>
      <c r="F216" s="135" t="s">
        <v>339</v>
      </c>
      <c r="G216" s="136" t="s">
        <v>187</v>
      </c>
      <c r="H216" s="137">
        <v>10</v>
      </c>
      <c r="I216" s="138"/>
      <c r="J216" s="139">
        <f>ROUND(I216*H216,2)</f>
        <v>0</v>
      </c>
      <c r="K216" s="135" t="s">
        <v>1</v>
      </c>
      <c r="L216" s="32"/>
      <c r="M216" s="140" t="s">
        <v>1</v>
      </c>
      <c r="N216" s="141" t="s">
        <v>37</v>
      </c>
      <c r="P216" s="142">
        <f>O216*H216</f>
        <v>0</v>
      </c>
      <c r="Q216" s="142">
        <v>2.6700000000000001E-3</v>
      </c>
      <c r="R216" s="142">
        <f>Q216*H216</f>
        <v>2.6700000000000002E-2</v>
      </c>
      <c r="S216" s="142">
        <v>0</v>
      </c>
      <c r="T216" s="143">
        <f>S216*H216</f>
        <v>0</v>
      </c>
      <c r="AR216" s="144" t="s">
        <v>127</v>
      </c>
      <c r="AT216" s="144" t="s">
        <v>184</v>
      </c>
      <c r="AU216" s="144" t="s">
        <v>82</v>
      </c>
      <c r="AY216" s="17" t="s">
        <v>181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80</v>
      </c>
      <c r="BK216" s="145">
        <f>ROUND(I216*H216,2)</f>
        <v>0</v>
      </c>
      <c r="BL216" s="17" t="s">
        <v>127</v>
      </c>
      <c r="BM216" s="144" t="s">
        <v>1451</v>
      </c>
    </row>
    <row r="217" spans="2:65" s="11" customFormat="1" ht="22.9" customHeight="1">
      <c r="B217" s="120"/>
      <c r="D217" s="121" t="s">
        <v>71</v>
      </c>
      <c r="E217" s="130" t="s">
        <v>341</v>
      </c>
      <c r="F217" s="130" t="s">
        <v>342</v>
      </c>
      <c r="I217" s="123"/>
      <c r="J217" s="131">
        <f>BK217</f>
        <v>0</v>
      </c>
      <c r="L217" s="120"/>
      <c r="M217" s="125"/>
      <c r="P217" s="126">
        <f>SUM(P218:P234)</f>
        <v>0</v>
      </c>
      <c r="R217" s="126">
        <f>SUM(R218:R234)</f>
        <v>1.4038641999999999</v>
      </c>
      <c r="T217" s="127">
        <f>SUM(T218:T234)</f>
        <v>0.33827999999999997</v>
      </c>
      <c r="AR217" s="121" t="s">
        <v>82</v>
      </c>
      <c r="AT217" s="128" t="s">
        <v>71</v>
      </c>
      <c r="AU217" s="128" t="s">
        <v>80</v>
      </c>
      <c r="AY217" s="121" t="s">
        <v>181</v>
      </c>
      <c r="BK217" s="129">
        <f>SUM(BK218:BK234)</f>
        <v>0</v>
      </c>
    </row>
    <row r="218" spans="2:65" s="1" customFormat="1" ht="24.2" customHeight="1">
      <c r="B218" s="132"/>
      <c r="C218" s="133" t="s">
        <v>353</v>
      </c>
      <c r="D218" s="133" t="s">
        <v>184</v>
      </c>
      <c r="E218" s="134" t="s">
        <v>1373</v>
      </c>
      <c r="F218" s="135" t="s">
        <v>1374</v>
      </c>
      <c r="G218" s="136" t="s">
        <v>187</v>
      </c>
      <c r="H218" s="137">
        <v>17.82</v>
      </c>
      <c r="I218" s="138"/>
      <c r="J218" s="139">
        <f>ROUND(I218*H218,2)</f>
        <v>0</v>
      </c>
      <c r="K218" s="135" t="s">
        <v>188</v>
      </c>
      <c r="L218" s="32"/>
      <c r="M218" s="140" t="s">
        <v>1</v>
      </c>
      <c r="N218" s="141" t="s">
        <v>37</v>
      </c>
      <c r="P218" s="142">
        <f>O218*H218</f>
        <v>0</v>
      </c>
      <c r="Q218" s="142">
        <v>5.0259999999999999E-2</v>
      </c>
      <c r="R218" s="142">
        <f>Q218*H218</f>
        <v>0.89563320000000002</v>
      </c>
      <c r="S218" s="142">
        <v>0</v>
      </c>
      <c r="T218" s="143">
        <f>S218*H218</f>
        <v>0</v>
      </c>
      <c r="AR218" s="144" t="s">
        <v>127</v>
      </c>
      <c r="AT218" s="144" t="s">
        <v>184</v>
      </c>
      <c r="AU218" s="144" t="s">
        <v>82</v>
      </c>
      <c r="AY218" s="17" t="s">
        <v>181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80</v>
      </c>
      <c r="BK218" s="145">
        <f>ROUND(I218*H218,2)</f>
        <v>0</v>
      </c>
      <c r="BL218" s="17" t="s">
        <v>127</v>
      </c>
      <c r="BM218" s="144" t="s">
        <v>1375</v>
      </c>
    </row>
    <row r="219" spans="2:65" s="12" customFormat="1">
      <c r="B219" s="146"/>
      <c r="D219" s="147" t="s">
        <v>191</v>
      </c>
      <c r="E219" s="148" t="s">
        <v>1</v>
      </c>
      <c r="F219" s="149" t="s">
        <v>1376</v>
      </c>
      <c r="H219" s="150">
        <v>17.82</v>
      </c>
      <c r="I219" s="151"/>
      <c r="L219" s="146"/>
      <c r="M219" s="152"/>
      <c r="T219" s="153"/>
      <c r="AT219" s="148" t="s">
        <v>191</v>
      </c>
      <c r="AU219" s="148" t="s">
        <v>82</v>
      </c>
      <c r="AV219" s="12" t="s">
        <v>82</v>
      </c>
      <c r="AW219" s="12" t="s">
        <v>29</v>
      </c>
      <c r="AX219" s="12" t="s">
        <v>80</v>
      </c>
      <c r="AY219" s="148" t="s">
        <v>181</v>
      </c>
    </row>
    <row r="220" spans="2:65" s="1" customFormat="1" ht="24.2" customHeight="1">
      <c r="B220" s="132"/>
      <c r="C220" s="133" t="s">
        <v>358</v>
      </c>
      <c r="D220" s="133" t="s">
        <v>184</v>
      </c>
      <c r="E220" s="134" t="s">
        <v>349</v>
      </c>
      <c r="F220" s="135" t="s">
        <v>350</v>
      </c>
      <c r="G220" s="136" t="s">
        <v>187</v>
      </c>
      <c r="H220" s="137">
        <v>5</v>
      </c>
      <c r="I220" s="138"/>
      <c r="J220" s="139">
        <f>ROUND(I220*H220,2)</f>
        <v>0</v>
      </c>
      <c r="K220" s="135" t="s">
        <v>188</v>
      </c>
      <c r="L220" s="32"/>
      <c r="M220" s="140" t="s">
        <v>1</v>
      </c>
      <c r="N220" s="141" t="s">
        <v>37</v>
      </c>
      <c r="P220" s="142">
        <f>O220*H220</f>
        <v>0</v>
      </c>
      <c r="Q220" s="142">
        <v>0</v>
      </c>
      <c r="R220" s="142">
        <f>Q220*H220</f>
        <v>0</v>
      </c>
      <c r="S220" s="142">
        <v>5.638E-2</v>
      </c>
      <c r="T220" s="143">
        <f>S220*H220</f>
        <v>0.28189999999999998</v>
      </c>
      <c r="AR220" s="144" t="s">
        <v>127</v>
      </c>
      <c r="AT220" s="144" t="s">
        <v>184</v>
      </c>
      <c r="AU220" s="144" t="s">
        <v>82</v>
      </c>
      <c r="AY220" s="17" t="s">
        <v>181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7" t="s">
        <v>80</v>
      </c>
      <c r="BK220" s="145">
        <f>ROUND(I220*H220,2)</f>
        <v>0</v>
      </c>
      <c r="BL220" s="17" t="s">
        <v>127</v>
      </c>
      <c r="BM220" s="144" t="s">
        <v>1452</v>
      </c>
    </row>
    <row r="221" spans="2:65" s="12" customFormat="1">
      <c r="B221" s="146"/>
      <c r="D221" s="147" t="s">
        <v>191</v>
      </c>
      <c r="E221" s="148" t="s">
        <v>1</v>
      </c>
      <c r="F221" s="149" t="s">
        <v>206</v>
      </c>
      <c r="H221" s="150">
        <v>5</v>
      </c>
      <c r="I221" s="151"/>
      <c r="L221" s="146"/>
      <c r="M221" s="152"/>
      <c r="T221" s="153"/>
      <c r="AT221" s="148" t="s">
        <v>191</v>
      </c>
      <c r="AU221" s="148" t="s">
        <v>82</v>
      </c>
      <c r="AV221" s="12" t="s">
        <v>82</v>
      </c>
      <c r="AW221" s="12" t="s">
        <v>29</v>
      </c>
      <c r="AX221" s="12" t="s">
        <v>72</v>
      </c>
      <c r="AY221" s="148" t="s">
        <v>181</v>
      </c>
    </row>
    <row r="222" spans="2:65" s="13" customFormat="1">
      <c r="B222" s="154"/>
      <c r="D222" s="147" t="s">
        <v>191</v>
      </c>
      <c r="E222" s="155" t="s">
        <v>1</v>
      </c>
      <c r="F222" s="156" t="s">
        <v>193</v>
      </c>
      <c r="H222" s="157">
        <v>5</v>
      </c>
      <c r="I222" s="158"/>
      <c r="L222" s="154"/>
      <c r="M222" s="159"/>
      <c r="T222" s="160"/>
      <c r="AT222" s="155" t="s">
        <v>191</v>
      </c>
      <c r="AU222" s="155" t="s">
        <v>82</v>
      </c>
      <c r="AV222" s="13" t="s">
        <v>189</v>
      </c>
      <c r="AW222" s="13" t="s">
        <v>29</v>
      </c>
      <c r="AX222" s="13" t="s">
        <v>80</v>
      </c>
      <c r="AY222" s="155" t="s">
        <v>181</v>
      </c>
    </row>
    <row r="223" spans="2:65" s="1" customFormat="1" ht="24.2" customHeight="1">
      <c r="B223" s="132"/>
      <c r="C223" s="133" t="s">
        <v>362</v>
      </c>
      <c r="D223" s="133" t="s">
        <v>184</v>
      </c>
      <c r="E223" s="134" t="s">
        <v>866</v>
      </c>
      <c r="F223" s="135" t="s">
        <v>867</v>
      </c>
      <c r="G223" s="136" t="s">
        <v>356</v>
      </c>
      <c r="H223" s="137">
        <v>1</v>
      </c>
      <c r="I223" s="138"/>
      <c r="J223" s="139">
        <f>ROUND(I223*H223,2)</f>
        <v>0</v>
      </c>
      <c r="K223" s="135" t="s">
        <v>1</v>
      </c>
      <c r="L223" s="32"/>
      <c r="M223" s="140" t="s">
        <v>1</v>
      </c>
      <c r="N223" s="141" t="s">
        <v>37</v>
      </c>
      <c r="P223" s="142">
        <f>O223*H223</f>
        <v>0</v>
      </c>
      <c r="Q223" s="142">
        <v>0</v>
      </c>
      <c r="R223" s="142">
        <f>Q223*H223</f>
        <v>0</v>
      </c>
      <c r="S223" s="142">
        <v>5.638E-2</v>
      </c>
      <c r="T223" s="143">
        <f>S223*H223</f>
        <v>5.638E-2</v>
      </c>
      <c r="AR223" s="144" t="s">
        <v>127</v>
      </c>
      <c r="AT223" s="144" t="s">
        <v>184</v>
      </c>
      <c r="AU223" s="144" t="s">
        <v>82</v>
      </c>
      <c r="AY223" s="17" t="s">
        <v>181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80</v>
      </c>
      <c r="BK223" s="145">
        <f>ROUND(I223*H223,2)</f>
        <v>0</v>
      </c>
      <c r="BL223" s="17" t="s">
        <v>127</v>
      </c>
      <c r="BM223" s="144" t="s">
        <v>1453</v>
      </c>
    </row>
    <row r="224" spans="2:65" s="12" customFormat="1">
      <c r="B224" s="146"/>
      <c r="D224" s="147" t="s">
        <v>191</v>
      </c>
      <c r="E224" s="148" t="s">
        <v>1</v>
      </c>
      <c r="F224" s="149" t="s">
        <v>80</v>
      </c>
      <c r="H224" s="150">
        <v>1</v>
      </c>
      <c r="I224" s="151"/>
      <c r="L224" s="146"/>
      <c r="M224" s="152"/>
      <c r="T224" s="153"/>
      <c r="AT224" s="148" t="s">
        <v>191</v>
      </c>
      <c r="AU224" s="148" t="s">
        <v>82</v>
      </c>
      <c r="AV224" s="12" t="s">
        <v>82</v>
      </c>
      <c r="AW224" s="12" t="s">
        <v>29</v>
      </c>
      <c r="AX224" s="12" t="s">
        <v>80</v>
      </c>
      <c r="AY224" s="148" t="s">
        <v>181</v>
      </c>
    </row>
    <row r="225" spans="2:65" s="1" customFormat="1" ht="24.2" customHeight="1">
      <c r="B225" s="132"/>
      <c r="C225" s="133" t="s">
        <v>368</v>
      </c>
      <c r="D225" s="133" t="s">
        <v>184</v>
      </c>
      <c r="E225" s="134" t="s">
        <v>359</v>
      </c>
      <c r="F225" s="135" t="s">
        <v>360</v>
      </c>
      <c r="G225" s="136" t="s">
        <v>187</v>
      </c>
      <c r="H225" s="137">
        <v>13</v>
      </c>
      <c r="I225" s="138"/>
      <c r="J225" s="139">
        <f>ROUND(I225*H225,2)</f>
        <v>0</v>
      </c>
      <c r="K225" s="135" t="s">
        <v>188</v>
      </c>
      <c r="L225" s="32"/>
      <c r="M225" s="140" t="s">
        <v>1</v>
      </c>
      <c r="N225" s="141" t="s">
        <v>37</v>
      </c>
      <c r="P225" s="142">
        <f>O225*H225</f>
        <v>0</v>
      </c>
      <c r="Q225" s="142">
        <v>2.4889999999999999E-2</v>
      </c>
      <c r="R225" s="142">
        <f>Q225*H225</f>
        <v>0.32356999999999997</v>
      </c>
      <c r="S225" s="142">
        <v>0</v>
      </c>
      <c r="T225" s="143">
        <f>S225*H225</f>
        <v>0</v>
      </c>
      <c r="AR225" s="144" t="s">
        <v>127</v>
      </c>
      <c r="AT225" s="144" t="s">
        <v>184</v>
      </c>
      <c r="AU225" s="144" t="s">
        <v>82</v>
      </c>
      <c r="AY225" s="17" t="s">
        <v>181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80</v>
      </c>
      <c r="BK225" s="145">
        <f>ROUND(I225*H225,2)</f>
        <v>0</v>
      </c>
      <c r="BL225" s="17" t="s">
        <v>127</v>
      </c>
      <c r="BM225" s="144" t="s">
        <v>1454</v>
      </c>
    </row>
    <row r="226" spans="2:65" s="1" customFormat="1" ht="24.2" customHeight="1">
      <c r="B226" s="132"/>
      <c r="C226" s="133" t="s">
        <v>374</v>
      </c>
      <c r="D226" s="133" t="s">
        <v>184</v>
      </c>
      <c r="E226" s="134" t="s">
        <v>1380</v>
      </c>
      <c r="F226" s="135" t="s">
        <v>1381</v>
      </c>
      <c r="G226" s="136" t="s">
        <v>240</v>
      </c>
      <c r="H226" s="137">
        <v>4.5</v>
      </c>
      <c r="I226" s="138"/>
      <c r="J226" s="139">
        <f>ROUND(I226*H226,2)</f>
        <v>0</v>
      </c>
      <c r="K226" s="135" t="s">
        <v>188</v>
      </c>
      <c r="L226" s="32"/>
      <c r="M226" s="140" t="s">
        <v>1</v>
      </c>
      <c r="N226" s="141" t="s">
        <v>37</v>
      </c>
      <c r="P226" s="142">
        <f>O226*H226</f>
        <v>0</v>
      </c>
      <c r="Q226" s="142">
        <v>3.6850000000000001E-2</v>
      </c>
      <c r="R226" s="142">
        <f>Q226*H226</f>
        <v>0.165825</v>
      </c>
      <c r="S226" s="142">
        <v>0</v>
      </c>
      <c r="T226" s="143">
        <f>S226*H226</f>
        <v>0</v>
      </c>
      <c r="AR226" s="144" t="s">
        <v>127</v>
      </c>
      <c r="AT226" s="144" t="s">
        <v>184</v>
      </c>
      <c r="AU226" s="144" t="s">
        <v>82</v>
      </c>
      <c r="AY226" s="17" t="s">
        <v>181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7" t="s">
        <v>80</v>
      </c>
      <c r="BK226" s="145">
        <f>ROUND(I226*H226,2)</f>
        <v>0</v>
      </c>
      <c r="BL226" s="17" t="s">
        <v>127</v>
      </c>
      <c r="BM226" s="144" t="s">
        <v>678</v>
      </c>
    </row>
    <row r="227" spans="2:65" s="14" customFormat="1">
      <c r="B227" s="164"/>
      <c r="D227" s="147" t="s">
        <v>191</v>
      </c>
      <c r="E227" s="165" t="s">
        <v>1</v>
      </c>
      <c r="F227" s="166" t="s">
        <v>366</v>
      </c>
      <c r="H227" s="165" t="s">
        <v>1</v>
      </c>
      <c r="I227" s="167"/>
      <c r="L227" s="164"/>
      <c r="M227" s="168"/>
      <c r="T227" s="169"/>
      <c r="AT227" s="165" t="s">
        <v>191</v>
      </c>
      <c r="AU227" s="165" t="s">
        <v>82</v>
      </c>
      <c r="AV227" s="14" t="s">
        <v>80</v>
      </c>
      <c r="AW227" s="14" t="s">
        <v>29</v>
      </c>
      <c r="AX227" s="14" t="s">
        <v>72</v>
      </c>
      <c r="AY227" s="165" t="s">
        <v>181</v>
      </c>
    </row>
    <row r="228" spans="2:65" s="12" customFormat="1">
      <c r="B228" s="146"/>
      <c r="D228" s="147" t="s">
        <v>191</v>
      </c>
      <c r="E228" s="148" t="s">
        <v>1</v>
      </c>
      <c r="F228" s="149" t="s">
        <v>1382</v>
      </c>
      <c r="H228" s="150">
        <v>4.5</v>
      </c>
      <c r="I228" s="151"/>
      <c r="L228" s="146"/>
      <c r="M228" s="152"/>
      <c r="T228" s="153"/>
      <c r="AT228" s="148" t="s">
        <v>191</v>
      </c>
      <c r="AU228" s="148" t="s">
        <v>82</v>
      </c>
      <c r="AV228" s="12" t="s">
        <v>82</v>
      </c>
      <c r="AW228" s="12" t="s">
        <v>29</v>
      </c>
      <c r="AX228" s="12" t="s">
        <v>80</v>
      </c>
      <c r="AY228" s="148" t="s">
        <v>181</v>
      </c>
    </row>
    <row r="229" spans="2:65" s="1" customFormat="1" ht="21.75" customHeight="1">
      <c r="B229" s="132"/>
      <c r="C229" s="133" t="s">
        <v>378</v>
      </c>
      <c r="D229" s="133" t="s">
        <v>184</v>
      </c>
      <c r="E229" s="134" t="s">
        <v>369</v>
      </c>
      <c r="F229" s="135" t="s">
        <v>370</v>
      </c>
      <c r="G229" s="136" t="s">
        <v>240</v>
      </c>
      <c r="H229" s="137">
        <v>3.4</v>
      </c>
      <c r="I229" s="138"/>
      <c r="J229" s="139">
        <f>ROUND(I229*H229,2)</f>
        <v>0</v>
      </c>
      <c r="K229" s="135" t="s">
        <v>188</v>
      </c>
      <c r="L229" s="32"/>
      <c r="M229" s="140" t="s">
        <v>1</v>
      </c>
      <c r="N229" s="141" t="s">
        <v>37</v>
      </c>
      <c r="P229" s="142">
        <f>O229*H229</f>
        <v>0</v>
      </c>
      <c r="Q229" s="142">
        <v>5.5399999999999998E-3</v>
      </c>
      <c r="R229" s="142">
        <f>Q229*H229</f>
        <v>1.8835999999999999E-2</v>
      </c>
      <c r="S229" s="142">
        <v>0</v>
      </c>
      <c r="T229" s="143">
        <f>S229*H229</f>
        <v>0</v>
      </c>
      <c r="AR229" s="144" t="s">
        <v>127</v>
      </c>
      <c r="AT229" s="144" t="s">
        <v>184</v>
      </c>
      <c r="AU229" s="144" t="s">
        <v>82</v>
      </c>
      <c r="AY229" s="17" t="s">
        <v>181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7" t="s">
        <v>80</v>
      </c>
      <c r="BK229" s="145">
        <f>ROUND(I229*H229,2)</f>
        <v>0</v>
      </c>
      <c r="BL229" s="17" t="s">
        <v>127</v>
      </c>
      <c r="BM229" s="144" t="s">
        <v>679</v>
      </c>
    </row>
    <row r="230" spans="2:65" s="14" customFormat="1">
      <c r="B230" s="164"/>
      <c r="D230" s="147" t="s">
        <v>191</v>
      </c>
      <c r="E230" s="165" t="s">
        <v>1</v>
      </c>
      <c r="F230" s="166" t="s">
        <v>680</v>
      </c>
      <c r="H230" s="165" t="s">
        <v>1</v>
      </c>
      <c r="I230" s="167"/>
      <c r="L230" s="164"/>
      <c r="M230" s="168"/>
      <c r="T230" s="169"/>
      <c r="AT230" s="165" t="s">
        <v>191</v>
      </c>
      <c r="AU230" s="165" t="s">
        <v>82</v>
      </c>
      <c r="AV230" s="14" t="s">
        <v>80</v>
      </c>
      <c r="AW230" s="14" t="s">
        <v>29</v>
      </c>
      <c r="AX230" s="14" t="s">
        <v>72</v>
      </c>
      <c r="AY230" s="165" t="s">
        <v>181</v>
      </c>
    </row>
    <row r="231" spans="2:65" s="12" customFormat="1">
      <c r="B231" s="146"/>
      <c r="D231" s="147" t="s">
        <v>191</v>
      </c>
      <c r="E231" s="148" t="s">
        <v>1</v>
      </c>
      <c r="F231" s="149" t="s">
        <v>1034</v>
      </c>
      <c r="H231" s="150">
        <v>3.4</v>
      </c>
      <c r="I231" s="151"/>
      <c r="L231" s="146"/>
      <c r="M231" s="152"/>
      <c r="T231" s="153"/>
      <c r="AT231" s="148" t="s">
        <v>191</v>
      </c>
      <c r="AU231" s="148" t="s">
        <v>82</v>
      </c>
      <c r="AV231" s="12" t="s">
        <v>82</v>
      </c>
      <c r="AW231" s="12" t="s">
        <v>29</v>
      </c>
      <c r="AX231" s="12" t="s">
        <v>72</v>
      </c>
      <c r="AY231" s="148" t="s">
        <v>181</v>
      </c>
    </row>
    <row r="232" spans="2:65" s="13" customFormat="1">
      <c r="B232" s="154"/>
      <c r="D232" s="147" t="s">
        <v>191</v>
      </c>
      <c r="E232" s="155" t="s">
        <v>1</v>
      </c>
      <c r="F232" s="156" t="s">
        <v>193</v>
      </c>
      <c r="H232" s="157">
        <v>3.4</v>
      </c>
      <c r="I232" s="158"/>
      <c r="L232" s="154"/>
      <c r="M232" s="159"/>
      <c r="T232" s="160"/>
      <c r="AT232" s="155" t="s">
        <v>191</v>
      </c>
      <c r="AU232" s="155" t="s">
        <v>82</v>
      </c>
      <c r="AV232" s="13" t="s">
        <v>189</v>
      </c>
      <c r="AW232" s="13" t="s">
        <v>29</v>
      </c>
      <c r="AX232" s="13" t="s">
        <v>80</v>
      </c>
      <c r="AY232" s="155" t="s">
        <v>181</v>
      </c>
    </row>
    <row r="233" spans="2:65" s="1" customFormat="1" ht="24.2" customHeight="1">
      <c r="B233" s="132"/>
      <c r="C233" s="133" t="s">
        <v>384</v>
      </c>
      <c r="D233" s="133" t="s">
        <v>184</v>
      </c>
      <c r="E233" s="134" t="s">
        <v>375</v>
      </c>
      <c r="F233" s="135" t="s">
        <v>376</v>
      </c>
      <c r="G233" s="136" t="s">
        <v>236</v>
      </c>
      <c r="H233" s="137">
        <v>1.4039999999999999</v>
      </c>
      <c r="I233" s="138"/>
      <c r="J233" s="139">
        <f>ROUND(I233*H233,2)</f>
        <v>0</v>
      </c>
      <c r="K233" s="135" t="s">
        <v>188</v>
      </c>
      <c r="L233" s="32"/>
      <c r="M233" s="140" t="s">
        <v>1</v>
      </c>
      <c r="N233" s="141" t="s">
        <v>37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127</v>
      </c>
      <c r="AT233" s="144" t="s">
        <v>184</v>
      </c>
      <c r="AU233" s="144" t="s">
        <v>82</v>
      </c>
      <c r="AY233" s="17" t="s">
        <v>181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80</v>
      </c>
      <c r="BK233" s="145">
        <f>ROUND(I233*H233,2)</f>
        <v>0</v>
      </c>
      <c r="BL233" s="17" t="s">
        <v>127</v>
      </c>
      <c r="BM233" s="144" t="s">
        <v>682</v>
      </c>
    </row>
    <row r="234" spans="2:65" s="1" customFormat="1" ht="24.2" customHeight="1">
      <c r="B234" s="132"/>
      <c r="C234" s="133" t="s">
        <v>388</v>
      </c>
      <c r="D234" s="133" t="s">
        <v>184</v>
      </c>
      <c r="E234" s="134" t="s">
        <v>379</v>
      </c>
      <c r="F234" s="135" t="s">
        <v>380</v>
      </c>
      <c r="G234" s="136" t="s">
        <v>236</v>
      </c>
      <c r="H234" s="137">
        <v>1.4039999999999999</v>
      </c>
      <c r="I234" s="138"/>
      <c r="J234" s="139">
        <f>ROUND(I234*H234,2)</f>
        <v>0</v>
      </c>
      <c r="K234" s="135" t="s">
        <v>188</v>
      </c>
      <c r="L234" s="32"/>
      <c r="M234" s="140" t="s">
        <v>1</v>
      </c>
      <c r="N234" s="141" t="s">
        <v>37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127</v>
      </c>
      <c r="AT234" s="144" t="s">
        <v>184</v>
      </c>
      <c r="AU234" s="144" t="s">
        <v>82</v>
      </c>
      <c r="AY234" s="17" t="s">
        <v>181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80</v>
      </c>
      <c r="BK234" s="145">
        <f>ROUND(I234*H234,2)</f>
        <v>0</v>
      </c>
      <c r="BL234" s="17" t="s">
        <v>127</v>
      </c>
      <c r="BM234" s="144" t="s">
        <v>683</v>
      </c>
    </row>
    <row r="235" spans="2:65" s="11" customFormat="1" ht="22.9" customHeight="1">
      <c r="B235" s="120"/>
      <c r="D235" s="121" t="s">
        <v>71</v>
      </c>
      <c r="E235" s="130" t="s">
        <v>382</v>
      </c>
      <c r="F235" s="130" t="s">
        <v>383</v>
      </c>
      <c r="I235" s="123"/>
      <c r="J235" s="131">
        <f>BK235</f>
        <v>0</v>
      </c>
      <c r="L235" s="120"/>
      <c r="M235" s="125"/>
      <c r="P235" s="126">
        <f>SUM(P236:P240)</f>
        <v>0</v>
      </c>
      <c r="R235" s="126">
        <f>SUM(R236:R240)</f>
        <v>2.1579999999999998E-2</v>
      </c>
      <c r="T235" s="127">
        <f>SUM(T236:T240)</f>
        <v>1.1679999999999999E-2</v>
      </c>
      <c r="AR235" s="121" t="s">
        <v>82</v>
      </c>
      <c r="AT235" s="128" t="s">
        <v>71</v>
      </c>
      <c r="AU235" s="128" t="s">
        <v>80</v>
      </c>
      <c r="AY235" s="121" t="s">
        <v>181</v>
      </c>
      <c r="BK235" s="129">
        <f>SUM(BK236:BK240)</f>
        <v>0</v>
      </c>
    </row>
    <row r="236" spans="2:65" s="1" customFormat="1" ht="37.9" customHeight="1">
      <c r="B236" s="132"/>
      <c r="C236" s="133" t="s">
        <v>392</v>
      </c>
      <c r="D236" s="133" t="s">
        <v>184</v>
      </c>
      <c r="E236" s="134" t="s">
        <v>385</v>
      </c>
      <c r="F236" s="135" t="s">
        <v>386</v>
      </c>
      <c r="G236" s="136" t="s">
        <v>187</v>
      </c>
      <c r="H236" s="137">
        <v>2</v>
      </c>
      <c r="I236" s="138"/>
      <c r="J236" s="139">
        <f>ROUND(I236*H236,2)</f>
        <v>0</v>
      </c>
      <c r="K236" s="135" t="s">
        <v>188</v>
      </c>
      <c r="L236" s="32"/>
      <c r="M236" s="140" t="s">
        <v>1</v>
      </c>
      <c r="N236" s="141" t="s">
        <v>37</v>
      </c>
      <c r="P236" s="142">
        <f>O236*H236</f>
        <v>0</v>
      </c>
      <c r="Q236" s="142">
        <v>0</v>
      </c>
      <c r="R236" s="142">
        <f>Q236*H236</f>
        <v>0</v>
      </c>
      <c r="S236" s="142">
        <v>5.8399999999999997E-3</v>
      </c>
      <c r="T236" s="143">
        <f>S236*H236</f>
        <v>1.1679999999999999E-2</v>
      </c>
      <c r="AR236" s="144" t="s">
        <v>127</v>
      </c>
      <c r="AT236" s="144" t="s">
        <v>184</v>
      </c>
      <c r="AU236" s="144" t="s">
        <v>82</v>
      </c>
      <c r="AY236" s="17" t="s">
        <v>181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7" t="s">
        <v>80</v>
      </c>
      <c r="BK236" s="145">
        <f>ROUND(I236*H236,2)</f>
        <v>0</v>
      </c>
      <c r="BL236" s="17" t="s">
        <v>127</v>
      </c>
      <c r="BM236" s="144" t="s">
        <v>684</v>
      </c>
    </row>
    <row r="237" spans="2:65" s="1" customFormat="1" ht="33" customHeight="1">
      <c r="B237" s="132"/>
      <c r="C237" s="133" t="s">
        <v>396</v>
      </c>
      <c r="D237" s="133" t="s">
        <v>184</v>
      </c>
      <c r="E237" s="134" t="s">
        <v>389</v>
      </c>
      <c r="F237" s="135" t="s">
        <v>390</v>
      </c>
      <c r="G237" s="136" t="s">
        <v>187</v>
      </c>
      <c r="H237" s="137">
        <v>2</v>
      </c>
      <c r="I237" s="138"/>
      <c r="J237" s="139">
        <f>ROUND(I237*H237,2)</f>
        <v>0</v>
      </c>
      <c r="K237" s="135" t="s">
        <v>188</v>
      </c>
      <c r="L237" s="32"/>
      <c r="M237" s="140" t="s">
        <v>1</v>
      </c>
      <c r="N237" s="141" t="s">
        <v>37</v>
      </c>
      <c r="P237" s="142">
        <f>O237*H237</f>
        <v>0</v>
      </c>
      <c r="Q237" s="142">
        <v>1.0789999999999999E-2</v>
      </c>
      <c r="R237" s="142">
        <f>Q237*H237</f>
        <v>2.1579999999999998E-2</v>
      </c>
      <c r="S237" s="142">
        <v>0</v>
      </c>
      <c r="T237" s="143">
        <f>S237*H237</f>
        <v>0</v>
      </c>
      <c r="AR237" s="144" t="s">
        <v>127</v>
      </c>
      <c r="AT237" s="144" t="s">
        <v>184</v>
      </c>
      <c r="AU237" s="144" t="s">
        <v>82</v>
      </c>
      <c r="AY237" s="17" t="s">
        <v>181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80</v>
      </c>
      <c r="BK237" s="145">
        <f>ROUND(I237*H237,2)</f>
        <v>0</v>
      </c>
      <c r="BL237" s="17" t="s">
        <v>127</v>
      </c>
      <c r="BM237" s="144" t="s">
        <v>685</v>
      </c>
    </row>
    <row r="238" spans="2:65" s="12" customFormat="1">
      <c r="B238" s="146"/>
      <c r="D238" s="147" t="s">
        <v>191</v>
      </c>
      <c r="E238" s="148" t="s">
        <v>1</v>
      </c>
      <c r="F238" s="149" t="s">
        <v>82</v>
      </c>
      <c r="H238" s="150">
        <v>2</v>
      </c>
      <c r="I238" s="151"/>
      <c r="L238" s="146"/>
      <c r="M238" s="152"/>
      <c r="T238" s="153"/>
      <c r="AT238" s="148" t="s">
        <v>191</v>
      </c>
      <c r="AU238" s="148" t="s">
        <v>82</v>
      </c>
      <c r="AV238" s="12" t="s">
        <v>82</v>
      </c>
      <c r="AW238" s="12" t="s">
        <v>29</v>
      </c>
      <c r="AX238" s="12" t="s">
        <v>80</v>
      </c>
      <c r="AY238" s="148" t="s">
        <v>181</v>
      </c>
    </row>
    <row r="239" spans="2:65" s="1" customFormat="1" ht="24.2" customHeight="1">
      <c r="B239" s="132"/>
      <c r="C239" s="133" t="s">
        <v>402</v>
      </c>
      <c r="D239" s="133" t="s">
        <v>184</v>
      </c>
      <c r="E239" s="134" t="s">
        <v>393</v>
      </c>
      <c r="F239" s="135" t="s">
        <v>394</v>
      </c>
      <c r="G239" s="136" t="s">
        <v>236</v>
      </c>
      <c r="H239" s="137">
        <v>2.1999999999999999E-2</v>
      </c>
      <c r="I239" s="138"/>
      <c r="J239" s="139">
        <f>ROUND(I239*H239,2)</f>
        <v>0</v>
      </c>
      <c r="K239" s="135" t="s">
        <v>188</v>
      </c>
      <c r="L239" s="32"/>
      <c r="M239" s="140" t="s">
        <v>1</v>
      </c>
      <c r="N239" s="141" t="s">
        <v>37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127</v>
      </c>
      <c r="AT239" s="144" t="s">
        <v>184</v>
      </c>
      <c r="AU239" s="144" t="s">
        <v>82</v>
      </c>
      <c r="AY239" s="17" t="s">
        <v>181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80</v>
      </c>
      <c r="BK239" s="145">
        <f>ROUND(I239*H239,2)</f>
        <v>0</v>
      </c>
      <c r="BL239" s="17" t="s">
        <v>127</v>
      </c>
      <c r="BM239" s="144" t="s">
        <v>687</v>
      </c>
    </row>
    <row r="240" spans="2:65" s="1" customFormat="1" ht="24.2" customHeight="1">
      <c r="B240" s="132"/>
      <c r="C240" s="133" t="s">
        <v>406</v>
      </c>
      <c r="D240" s="133" t="s">
        <v>184</v>
      </c>
      <c r="E240" s="134" t="s">
        <v>397</v>
      </c>
      <c r="F240" s="135" t="s">
        <v>398</v>
      </c>
      <c r="G240" s="136" t="s">
        <v>236</v>
      </c>
      <c r="H240" s="137">
        <v>2.1999999999999999E-2</v>
      </c>
      <c r="I240" s="138"/>
      <c r="J240" s="139">
        <f>ROUND(I240*H240,2)</f>
        <v>0</v>
      </c>
      <c r="K240" s="135" t="s">
        <v>188</v>
      </c>
      <c r="L240" s="32"/>
      <c r="M240" s="140" t="s">
        <v>1</v>
      </c>
      <c r="N240" s="141" t="s">
        <v>37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127</v>
      </c>
      <c r="AT240" s="144" t="s">
        <v>184</v>
      </c>
      <c r="AU240" s="144" t="s">
        <v>82</v>
      </c>
      <c r="AY240" s="17" t="s">
        <v>181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80</v>
      </c>
      <c r="BK240" s="145">
        <f>ROUND(I240*H240,2)</f>
        <v>0</v>
      </c>
      <c r="BL240" s="17" t="s">
        <v>127</v>
      </c>
      <c r="BM240" s="144" t="s">
        <v>688</v>
      </c>
    </row>
    <row r="241" spans="2:65" s="11" customFormat="1" ht="22.9" customHeight="1">
      <c r="B241" s="120"/>
      <c r="D241" s="121" t="s">
        <v>71</v>
      </c>
      <c r="E241" s="130" t="s">
        <v>400</v>
      </c>
      <c r="F241" s="130" t="s">
        <v>401</v>
      </c>
      <c r="I241" s="123"/>
      <c r="J241" s="131">
        <f>BK241</f>
        <v>0</v>
      </c>
      <c r="L241" s="120"/>
      <c r="M241" s="125"/>
      <c r="P241" s="126">
        <f>SUM(P242:P245)</f>
        <v>0</v>
      </c>
      <c r="R241" s="126">
        <f>SUM(R242:R245)</f>
        <v>2.5414999999999999E-3</v>
      </c>
      <c r="T241" s="127">
        <f>SUM(T242:T245)</f>
        <v>0</v>
      </c>
      <c r="AR241" s="121" t="s">
        <v>82</v>
      </c>
      <c r="AT241" s="128" t="s">
        <v>71</v>
      </c>
      <c r="AU241" s="128" t="s">
        <v>80</v>
      </c>
      <c r="AY241" s="121" t="s">
        <v>181</v>
      </c>
      <c r="BK241" s="129">
        <f>SUM(BK242:BK245)</f>
        <v>0</v>
      </c>
    </row>
    <row r="242" spans="2:65" s="1" customFormat="1" ht="33" customHeight="1">
      <c r="B242" s="132"/>
      <c r="C242" s="133" t="s">
        <v>410</v>
      </c>
      <c r="D242" s="133" t="s">
        <v>184</v>
      </c>
      <c r="E242" s="134" t="s">
        <v>407</v>
      </c>
      <c r="F242" s="135" t="s">
        <v>408</v>
      </c>
      <c r="G242" s="136" t="s">
        <v>187</v>
      </c>
      <c r="H242" s="137">
        <v>13</v>
      </c>
      <c r="I242" s="138"/>
      <c r="J242" s="139">
        <f>ROUND(I242*H242,2)</f>
        <v>0</v>
      </c>
      <c r="K242" s="135" t="s">
        <v>188</v>
      </c>
      <c r="L242" s="32"/>
      <c r="M242" s="140" t="s">
        <v>1</v>
      </c>
      <c r="N242" s="141" t="s">
        <v>37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4" t="s">
        <v>127</v>
      </c>
      <c r="AT242" s="144" t="s">
        <v>184</v>
      </c>
      <c r="AU242" s="144" t="s">
        <v>82</v>
      </c>
      <c r="AY242" s="17" t="s">
        <v>181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80</v>
      </c>
      <c r="BK242" s="145">
        <f>ROUND(I242*H242,2)</f>
        <v>0</v>
      </c>
      <c r="BL242" s="17" t="s">
        <v>127</v>
      </c>
      <c r="BM242" s="144" t="s">
        <v>1455</v>
      </c>
    </row>
    <row r="243" spans="2:65" s="1" customFormat="1" ht="24.2" customHeight="1">
      <c r="B243" s="132"/>
      <c r="C243" s="170" t="s">
        <v>414</v>
      </c>
      <c r="D243" s="170" t="s">
        <v>272</v>
      </c>
      <c r="E243" s="171" t="s">
        <v>411</v>
      </c>
      <c r="F243" s="172" t="s">
        <v>412</v>
      </c>
      <c r="G243" s="173" t="s">
        <v>187</v>
      </c>
      <c r="H243" s="174">
        <v>14.95</v>
      </c>
      <c r="I243" s="175"/>
      <c r="J243" s="176">
        <f>ROUND(I243*H243,2)</f>
        <v>0</v>
      </c>
      <c r="K243" s="172" t="s">
        <v>188</v>
      </c>
      <c r="L243" s="177"/>
      <c r="M243" s="178" t="s">
        <v>1</v>
      </c>
      <c r="N243" s="179" t="s">
        <v>37</v>
      </c>
      <c r="P243" s="142">
        <f>O243*H243</f>
        <v>0</v>
      </c>
      <c r="Q243" s="142">
        <v>1.7000000000000001E-4</v>
      </c>
      <c r="R243" s="142">
        <f>Q243*H243</f>
        <v>2.5414999999999999E-3</v>
      </c>
      <c r="S243" s="142">
        <v>0</v>
      </c>
      <c r="T243" s="143">
        <f>S243*H243</f>
        <v>0</v>
      </c>
      <c r="AR243" s="144" t="s">
        <v>275</v>
      </c>
      <c r="AT243" s="144" t="s">
        <v>272</v>
      </c>
      <c r="AU243" s="144" t="s">
        <v>82</v>
      </c>
      <c r="AY243" s="17" t="s">
        <v>181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80</v>
      </c>
      <c r="BK243" s="145">
        <f>ROUND(I243*H243,2)</f>
        <v>0</v>
      </c>
      <c r="BL243" s="17" t="s">
        <v>127</v>
      </c>
      <c r="BM243" s="144" t="s">
        <v>1456</v>
      </c>
    </row>
    <row r="244" spans="2:65" s="1" customFormat="1" ht="24.2" customHeight="1">
      <c r="B244" s="132"/>
      <c r="C244" s="133" t="s">
        <v>418</v>
      </c>
      <c r="D244" s="133" t="s">
        <v>184</v>
      </c>
      <c r="E244" s="134" t="s">
        <v>415</v>
      </c>
      <c r="F244" s="135" t="s">
        <v>416</v>
      </c>
      <c r="G244" s="136" t="s">
        <v>236</v>
      </c>
      <c r="H244" s="137">
        <v>3.0000000000000001E-3</v>
      </c>
      <c r="I244" s="138"/>
      <c r="J244" s="139">
        <f>ROUND(I244*H244,2)</f>
        <v>0</v>
      </c>
      <c r="K244" s="135" t="s">
        <v>188</v>
      </c>
      <c r="L244" s="32"/>
      <c r="M244" s="140" t="s">
        <v>1</v>
      </c>
      <c r="N244" s="141" t="s">
        <v>37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127</v>
      </c>
      <c r="AT244" s="144" t="s">
        <v>184</v>
      </c>
      <c r="AU244" s="144" t="s">
        <v>82</v>
      </c>
      <c r="AY244" s="17" t="s">
        <v>181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80</v>
      </c>
      <c r="BK244" s="145">
        <f>ROUND(I244*H244,2)</f>
        <v>0</v>
      </c>
      <c r="BL244" s="17" t="s">
        <v>127</v>
      </c>
      <c r="BM244" s="144" t="s">
        <v>1457</v>
      </c>
    </row>
    <row r="245" spans="2:65" s="1" customFormat="1" ht="24.2" customHeight="1">
      <c r="B245" s="132"/>
      <c r="C245" s="133" t="s">
        <v>424</v>
      </c>
      <c r="D245" s="133" t="s">
        <v>184</v>
      </c>
      <c r="E245" s="134" t="s">
        <v>419</v>
      </c>
      <c r="F245" s="135" t="s">
        <v>420</v>
      </c>
      <c r="G245" s="136" t="s">
        <v>236</v>
      </c>
      <c r="H245" s="137">
        <v>3.0000000000000001E-3</v>
      </c>
      <c r="I245" s="138"/>
      <c r="J245" s="139">
        <f>ROUND(I245*H245,2)</f>
        <v>0</v>
      </c>
      <c r="K245" s="135" t="s">
        <v>188</v>
      </c>
      <c r="L245" s="32"/>
      <c r="M245" s="140" t="s">
        <v>1</v>
      </c>
      <c r="N245" s="141" t="s">
        <v>37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127</v>
      </c>
      <c r="AT245" s="144" t="s">
        <v>184</v>
      </c>
      <c r="AU245" s="144" t="s">
        <v>82</v>
      </c>
      <c r="AY245" s="17" t="s">
        <v>181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80</v>
      </c>
      <c r="BK245" s="145">
        <f>ROUND(I245*H245,2)</f>
        <v>0</v>
      </c>
      <c r="BL245" s="17" t="s">
        <v>127</v>
      </c>
      <c r="BM245" s="144" t="s">
        <v>1458</v>
      </c>
    </row>
    <row r="246" spans="2:65" s="11" customFormat="1" ht="22.9" customHeight="1">
      <c r="B246" s="120"/>
      <c r="D246" s="121" t="s">
        <v>71</v>
      </c>
      <c r="E246" s="130" t="s">
        <v>422</v>
      </c>
      <c r="F246" s="130" t="s">
        <v>423</v>
      </c>
      <c r="I246" s="123"/>
      <c r="J246" s="131">
        <f>BK246</f>
        <v>0</v>
      </c>
      <c r="L246" s="120"/>
      <c r="M246" s="125"/>
      <c r="P246" s="126">
        <f>SUM(P247:P254)</f>
        <v>0</v>
      </c>
      <c r="R246" s="126">
        <f>SUM(R247:R254)</f>
        <v>0</v>
      </c>
      <c r="T246" s="127">
        <f>SUM(T247:T254)</f>
        <v>0.28246599999999999</v>
      </c>
      <c r="AR246" s="121" t="s">
        <v>82</v>
      </c>
      <c r="AT246" s="128" t="s">
        <v>71</v>
      </c>
      <c r="AU246" s="128" t="s">
        <v>80</v>
      </c>
      <c r="AY246" s="121" t="s">
        <v>181</v>
      </c>
      <c r="BK246" s="129">
        <f>SUM(BK247:BK254)</f>
        <v>0</v>
      </c>
    </row>
    <row r="247" spans="2:65" s="1" customFormat="1" ht="21.75" customHeight="1">
      <c r="B247" s="132"/>
      <c r="C247" s="133" t="s">
        <v>428</v>
      </c>
      <c r="D247" s="133" t="s">
        <v>184</v>
      </c>
      <c r="E247" s="134" t="s">
        <v>693</v>
      </c>
      <c r="F247" s="135" t="s">
        <v>694</v>
      </c>
      <c r="G247" s="136" t="s">
        <v>187</v>
      </c>
      <c r="H247" s="137">
        <v>1.7</v>
      </c>
      <c r="I247" s="138"/>
      <c r="J247" s="139">
        <f>ROUND(I247*H247,2)</f>
        <v>0</v>
      </c>
      <c r="K247" s="135" t="s">
        <v>188</v>
      </c>
      <c r="L247" s="32"/>
      <c r="M247" s="140" t="s">
        <v>1</v>
      </c>
      <c r="N247" s="141" t="s">
        <v>37</v>
      </c>
      <c r="P247" s="142">
        <f>O247*H247</f>
        <v>0</v>
      </c>
      <c r="Q247" s="142">
        <v>0</v>
      </c>
      <c r="R247" s="142">
        <f>Q247*H247</f>
        <v>0</v>
      </c>
      <c r="S247" s="142">
        <v>1.098E-2</v>
      </c>
      <c r="T247" s="143">
        <f>S247*H247</f>
        <v>1.8665999999999999E-2</v>
      </c>
      <c r="AR247" s="144" t="s">
        <v>127</v>
      </c>
      <c r="AT247" s="144" t="s">
        <v>184</v>
      </c>
      <c r="AU247" s="144" t="s">
        <v>82</v>
      </c>
      <c r="AY247" s="17" t="s">
        <v>181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80</v>
      </c>
      <c r="BK247" s="145">
        <f>ROUND(I247*H247,2)</f>
        <v>0</v>
      </c>
      <c r="BL247" s="17" t="s">
        <v>127</v>
      </c>
      <c r="BM247" s="144" t="s">
        <v>695</v>
      </c>
    </row>
    <row r="248" spans="2:65" s="14" customFormat="1">
      <c r="B248" s="164"/>
      <c r="D248" s="147" t="s">
        <v>191</v>
      </c>
      <c r="E248" s="165" t="s">
        <v>1</v>
      </c>
      <c r="F248" s="166" t="s">
        <v>680</v>
      </c>
      <c r="H248" s="165" t="s">
        <v>1</v>
      </c>
      <c r="I248" s="167"/>
      <c r="L248" s="164"/>
      <c r="M248" s="168"/>
      <c r="T248" s="169"/>
      <c r="AT248" s="165" t="s">
        <v>191</v>
      </c>
      <c r="AU248" s="165" t="s">
        <v>82</v>
      </c>
      <c r="AV248" s="14" t="s">
        <v>80</v>
      </c>
      <c r="AW248" s="14" t="s">
        <v>29</v>
      </c>
      <c r="AX248" s="14" t="s">
        <v>72</v>
      </c>
      <c r="AY248" s="165" t="s">
        <v>181</v>
      </c>
    </row>
    <row r="249" spans="2:65" s="12" customFormat="1">
      <c r="B249" s="146"/>
      <c r="D249" s="147" t="s">
        <v>191</v>
      </c>
      <c r="E249" s="148" t="s">
        <v>1</v>
      </c>
      <c r="F249" s="149" t="s">
        <v>1039</v>
      </c>
      <c r="H249" s="150">
        <v>1.7</v>
      </c>
      <c r="I249" s="151"/>
      <c r="L249" s="146"/>
      <c r="M249" s="152"/>
      <c r="T249" s="153"/>
      <c r="AT249" s="148" t="s">
        <v>191</v>
      </c>
      <c r="AU249" s="148" t="s">
        <v>82</v>
      </c>
      <c r="AV249" s="12" t="s">
        <v>82</v>
      </c>
      <c r="AW249" s="12" t="s">
        <v>29</v>
      </c>
      <c r="AX249" s="12" t="s">
        <v>72</v>
      </c>
      <c r="AY249" s="148" t="s">
        <v>181</v>
      </c>
    </row>
    <row r="250" spans="2:65" s="13" customFormat="1">
      <c r="B250" s="154"/>
      <c r="D250" s="147" t="s">
        <v>191</v>
      </c>
      <c r="E250" s="155" t="s">
        <v>1</v>
      </c>
      <c r="F250" s="156" t="s">
        <v>193</v>
      </c>
      <c r="H250" s="157">
        <v>1.7</v>
      </c>
      <c r="I250" s="158"/>
      <c r="L250" s="154"/>
      <c r="M250" s="159"/>
      <c r="T250" s="160"/>
      <c r="AT250" s="155" t="s">
        <v>191</v>
      </c>
      <c r="AU250" s="155" t="s">
        <v>82</v>
      </c>
      <c r="AV250" s="13" t="s">
        <v>189</v>
      </c>
      <c r="AW250" s="13" t="s">
        <v>29</v>
      </c>
      <c r="AX250" s="13" t="s">
        <v>80</v>
      </c>
      <c r="AY250" s="155" t="s">
        <v>181</v>
      </c>
    </row>
    <row r="251" spans="2:65" s="1" customFormat="1" ht="24.2" customHeight="1">
      <c r="B251" s="132"/>
      <c r="C251" s="133" t="s">
        <v>432</v>
      </c>
      <c r="D251" s="133" t="s">
        <v>184</v>
      </c>
      <c r="E251" s="134" t="s">
        <v>697</v>
      </c>
      <c r="F251" s="135" t="s">
        <v>698</v>
      </c>
      <c r="G251" s="136" t="s">
        <v>187</v>
      </c>
      <c r="H251" s="137">
        <v>1.7</v>
      </c>
      <c r="I251" s="138"/>
      <c r="J251" s="139">
        <f>ROUND(I251*H251,2)</f>
        <v>0</v>
      </c>
      <c r="K251" s="135" t="s">
        <v>188</v>
      </c>
      <c r="L251" s="32"/>
      <c r="M251" s="140" t="s">
        <v>1</v>
      </c>
      <c r="N251" s="141" t="s">
        <v>37</v>
      </c>
      <c r="P251" s="142">
        <f>O251*H251</f>
        <v>0</v>
      </c>
      <c r="Q251" s="142">
        <v>0</v>
      </c>
      <c r="R251" s="142">
        <f>Q251*H251</f>
        <v>0</v>
      </c>
      <c r="S251" s="142">
        <v>8.0000000000000002E-3</v>
      </c>
      <c r="T251" s="143">
        <f>S251*H251</f>
        <v>1.3599999999999999E-2</v>
      </c>
      <c r="AR251" s="144" t="s">
        <v>127</v>
      </c>
      <c r="AT251" s="144" t="s">
        <v>184</v>
      </c>
      <c r="AU251" s="144" t="s">
        <v>82</v>
      </c>
      <c r="AY251" s="17" t="s">
        <v>181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80</v>
      </c>
      <c r="BK251" s="145">
        <f>ROUND(I251*H251,2)</f>
        <v>0</v>
      </c>
      <c r="BL251" s="17" t="s">
        <v>127</v>
      </c>
      <c r="BM251" s="144" t="s">
        <v>699</v>
      </c>
    </row>
    <row r="252" spans="2:65" s="1" customFormat="1" ht="24.2" customHeight="1">
      <c r="B252" s="132"/>
      <c r="C252" s="133" t="s">
        <v>436</v>
      </c>
      <c r="D252" s="133" t="s">
        <v>184</v>
      </c>
      <c r="E252" s="134" t="s">
        <v>700</v>
      </c>
      <c r="F252" s="135" t="s">
        <v>701</v>
      </c>
      <c r="G252" s="136" t="s">
        <v>356</v>
      </c>
      <c r="H252" s="137">
        <v>1</v>
      </c>
      <c r="I252" s="138"/>
      <c r="J252" s="139">
        <f>ROUND(I252*H252,2)</f>
        <v>0</v>
      </c>
      <c r="K252" s="135" t="s">
        <v>188</v>
      </c>
      <c r="L252" s="32"/>
      <c r="M252" s="140" t="s">
        <v>1</v>
      </c>
      <c r="N252" s="141" t="s">
        <v>37</v>
      </c>
      <c r="P252" s="142">
        <f>O252*H252</f>
        <v>0</v>
      </c>
      <c r="Q252" s="142">
        <v>0</v>
      </c>
      <c r="R252" s="142">
        <f>Q252*H252</f>
        <v>0</v>
      </c>
      <c r="S252" s="142">
        <v>4.1700000000000001E-2</v>
      </c>
      <c r="T252" s="143">
        <f>S252*H252</f>
        <v>4.1700000000000001E-2</v>
      </c>
      <c r="AR252" s="144" t="s">
        <v>127</v>
      </c>
      <c r="AT252" s="144" t="s">
        <v>184</v>
      </c>
      <c r="AU252" s="144" t="s">
        <v>82</v>
      </c>
      <c r="AY252" s="17" t="s">
        <v>181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80</v>
      </c>
      <c r="BK252" s="145">
        <f>ROUND(I252*H252,2)</f>
        <v>0</v>
      </c>
      <c r="BL252" s="17" t="s">
        <v>127</v>
      </c>
      <c r="BM252" s="144" t="s">
        <v>702</v>
      </c>
    </row>
    <row r="253" spans="2:65" s="1" customFormat="1" ht="37.9" customHeight="1">
      <c r="B253" s="132"/>
      <c r="C253" s="133" t="s">
        <v>440</v>
      </c>
      <c r="D253" s="133" t="s">
        <v>184</v>
      </c>
      <c r="E253" s="134" t="s">
        <v>703</v>
      </c>
      <c r="F253" s="135" t="s">
        <v>704</v>
      </c>
      <c r="G253" s="136" t="s">
        <v>356</v>
      </c>
      <c r="H253" s="137">
        <v>1</v>
      </c>
      <c r="I253" s="138"/>
      <c r="J253" s="139">
        <f>ROUND(I253*H253,2)</f>
        <v>0</v>
      </c>
      <c r="K253" s="135" t="s">
        <v>1</v>
      </c>
      <c r="L253" s="32"/>
      <c r="M253" s="140" t="s">
        <v>1</v>
      </c>
      <c r="N253" s="141" t="s">
        <v>37</v>
      </c>
      <c r="P253" s="142">
        <f>O253*H253</f>
        <v>0</v>
      </c>
      <c r="Q253" s="142">
        <v>0</v>
      </c>
      <c r="R253" s="142">
        <f>Q253*H253</f>
        <v>0</v>
      </c>
      <c r="S253" s="142">
        <v>4.1700000000000001E-2</v>
      </c>
      <c r="T253" s="143">
        <f>S253*H253</f>
        <v>4.1700000000000001E-2</v>
      </c>
      <c r="AR253" s="144" t="s">
        <v>127</v>
      </c>
      <c r="AT253" s="144" t="s">
        <v>184</v>
      </c>
      <c r="AU253" s="144" t="s">
        <v>82</v>
      </c>
      <c r="AY253" s="17" t="s">
        <v>181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7" t="s">
        <v>80</v>
      </c>
      <c r="BK253" s="145">
        <f>ROUND(I253*H253,2)</f>
        <v>0</v>
      </c>
      <c r="BL253" s="17" t="s">
        <v>127</v>
      </c>
      <c r="BM253" s="144" t="s">
        <v>705</v>
      </c>
    </row>
    <row r="254" spans="2:65" s="1" customFormat="1" ht="33" customHeight="1">
      <c r="B254" s="132"/>
      <c r="C254" s="133" t="s">
        <v>444</v>
      </c>
      <c r="D254" s="133" t="s">
        <v>184</v>
      </c>
      <c r="E254" s="134" t="s">
        <v>1387</v>
      </c>
      <c r="F254" s="135" t="s">
        <v>446</v>
      </c>
      <c r="G254" s="136" t="s">
        <v>356</v>
      </c>
      <c r="H254" s="137">
        <v>4</v>
      </c>
      <c r="I254" s="138"/>
      <c r="J254" s="139">
        <f>ROUND(I254*H254,2)</f>
        <v>0</v>
      </c>
      <c r="K254" s="135" t="s">
        <v>1</v>
      </c>
      <c r="L254" s="32"/>
      <c r="M254" s="140" t="s">
        <v>1</v>
      </c>
      <c r="N254" s="141" t="s">
        <v>37</v>
      </c>
      <c r="P254" s="142">
        <f>O254*H254</f>
        <v>0</v>
      </c>
      <c r="Q254" s="142">
        <v>0</v>
      </c>
      <c r="R254" s="142">
        <f>Q254*H254</f>
        <v>0</v>
      </c>
      <c r="S254" s="142">
        <v>4.1700000000000001E-2</v>
      </c>
      <c r="T254" s="143">
        <f>S254*H254</f>
        <v>0.1668</v>
      </c>
      <c r="AR254" s="144" t="s">
        <v>127</v>
      </c>
      <c r="AT254" s="144" t="s">
        <v>184</v>
      </c>
      <c r="AU254" s="144" t="s">
        <v>82</v>
      </c>
      <c r="AY254" s="17" t="s">
        <v>181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80</v>
      </c>
      <c r="BK254" s="145">
        <f>ROUND(I254*H254,2)</f>
        <v>0</v>
      </c>
      <c r="BL254" s="17" t="s">
        <v>127</v>
      </c>
      <c r="BM254" s="144" t="s">
        <v>1459</v>
      </c>
    </row>
    <row r="255" spans="2:65" s="11" customFormat="1" ht="22.9" customHeight="1">
      <c r="B255" s="120"/>
      <c r="D255" s="121" t="s">
        <v>71</v>
      </c>
      <c r="E255" s="130" t="s">
        <v>452</v>
      </c>
      <c r="F255" s="130" t="s">
        <v>453</v>
      </c>
      <c r="I255" s="123"/>
      <c r="J255" s="131">
        <f>BK255</f>
        <v>0</v>
      </c>
      <c r="L255" s="120"/>
      <c r="M255" s="125"/>
      <c r="P255" s="126">
        <f>SUM(P256:P270)</f>
        <v>0</v>
      </c>
      <c r="R255" s="126">
        <f>SUM(R256:R270)</f>
        <v>0.31805279999999997</v>
      </c>
      <c r="T255" s="127">
        <f>SUM(T256:T270)</f>
        <v>0.94283119999999987</v>
      </c>
      <c r="AR255" s="121" t="s">
        <v>82</v>
      </c>
      <c r="AT255" s="128" t="s">
        <v>71</v>
      </c>
      <c r="AU255" s="128" t="s">
        <v>80</v>
      </c>
      <c r="AY255" s="121" t="s">
        <v>181</v>
      </c>
      <c r="BK255" s="129">
        <f>SUM(BK256:BK270)</f>
        <v>0</v>
      </c>
    </row>
    <row r="256" spans="2:65" s="1" customFormat="1" ht="16.5" customHeight="1">
      <c r="B256" s="132"/>
      <c r="C256" s="133" t="s">
        <v>448</v>
      </c>
      <c r="D256" s="133" t="s">
        <v>184</v>
      </c>
      <c r="E256" s="134" t="s">
        <v>455</v>
      </c>
      <c r="F256" s="135" t="s">
        <v>456</v>
      </c>
      <c r="G256" s="136" t="s">
        <v>187</v>
      </c>
      <c r="H256" s="137">
        <v>9.36</v>
      </c>
      <c r="I256" s="138"/>
      <c r="J256" s="139">
        <f>ROUND(I256*H256,2)</f>
        <v>0</v>
      </c>
      <c r="K256" s="135" t="s">
        <v>188</v>
      </c>
      <c r="L256" s="32"/>
      <c r="M256" s="140" t="s">
        <v>1</v>
      </c>
      <c r="N256" s="141" t="s">
        <v>37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127</v>
      </c>
      <c r="AT256" s="144" t="s">
        <v>184</v>
      </c>
      <c r="AU256" s="144" t="s">
        <v>82</v>
      </c>
      <c r="AY256" s="17" t="s">
        <v>181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80</v>
      </c>
      <c r="BK256" s="145">
        <f>ROUND(I256*H256,2)</f>
        <v>0</v>
      </c>
      <c r="BL256" s="17" t="s">
        <v>127</v>
      </c>
      <c r="BM256" s="144" t="s">
        <v>1389</v>
      </c>
    </row>
    <row r="257" spans="2:65" s="12" customFormat="1">
      <c r="B257" s="146"/>
      <c r="D257" s="147" t="s">
        <v>191</v>
      </c>
      <c r="E257" s="148" t="s">
        <v>1</v>
      </c>
      <c r="F257" s="149" t="s">
        <v>1350</v>
      </c>
      <c r="H257" s="150">
        <v>9.36</v>
      </c>
      <c r="I257" s="151"/>
      <c r="L257" s="146"/>
      <c r="M257" s="152"/>
      <c r="T257" s="153"/>
      <c r="AT257" s="148" t="s">
        <v>191</v>
      </c>
      <c r="AU257" s="148" t="s">
        <v>82</v>
      </c>
      <c r="AV257" s="12" t="s">
        <v>82</v>
      </c>
      <c r="AW257" s="12" t="s">
        <v>29</v>
      </c>
      <c r="AX257" s="12" t="s">
        <v>80</v>
      </c>
      <c r="AY257" s="148" t="s">
        <v>181</v>
      </c>
    </row>
    <row r="258" spans="2:65" s="1" customFormat="1" ht="16.5" customHeight="1">
      <c r="B258" s="132"/>
      <c r="C258" s="133" t="s">
        <v>454</v>
      </c>
      <c r="D258" s="133" t="s">
        <v>184</v>
      </c>
      <c r="E258" s="134" t="s">
        <v>460</v>
      </c>
      <c r="F258" s="135" t="s">
        <v>461</v>
      </c>
      <c r="G258" s="136" t="s">
        <v>187</v>
      </c>
      <c r="H258" s="137">
        <v>9.36</v>
      </c>
      <c r="I258" s="138"/>
      <c r="J258" s="139">
        <f>ROUND(I258*H258,2)</f>
        <v>0</v>
      </c>
      <c r="K258" s="135" t="s">
        <v>188</v>
      </c>
      <c r="L258" s="32"/>
      <c r="M258" s="140" t="s">
        <v>1</v>
      </c>
      <c r="N258" s="141" t="s">
        <v>37</v>
      </c>
      <c r="P258" s="142">
        <f>O258*H258</f>
        <v>0</v>
      </c>
      <c r="Q258" s="142">
        <v>2.9999999999999997E-4</v>
      </c>
      <c r="R258" s="142">
        <f>Q258*H258</f>
        <v>2.8079999999999997E-3</v>
      </c>
      <c r="S258" s="142">
        <v>0</v>
      </c>
      <c r="T258" s="143">
        <f>S258*H258</f>
        <v>0</v>
      </c>
      <c r="AR258" s="144" t="s">
        <v>127</v>
      </c>
      <c r="AT258" s="144" t="s">
        <v>184</v>
      </c>
      <c r="AU258" s="144" t="s">
        <v>82</v>
      </c>
      <c r="AY258" s="17" t="s">
        <v>181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7" t="s">
        <v>80</v>
      </c>
      <c r="BK258" s="145">
        <f>ROUND(I258*H258,2)</f>
        <v>0</v>
      </c>
      <c r="BL258" s="17" t="s">
        <v>127</v>
      </c>
      <c r="BM258" s="144" t="s">
        <v>1390</v>
      </c>
    </row>
    <row r="259" spans="2:65" s="1" customFormat="1" ht="24.2" customHeight="1">
      <c r="B259" s="132"/>
      <c r="C259" s="133" t="s">
        <v>459</v>
      </c>
      <c r="D259" s="133" t="s">
        <v>184</v>
      </c>
      <c r="E259" s="134" t="s">
        <v>464</v>
      </c>
      <c r="F259" s="135" t="s">
        <v>465</v>
      </c>
      <c r="G259" s="136" t="s">
        <v>187</v>
      </c>
      <c r="H259" s="137">
        <v>9.36</v>
      </c>
      <c r="I259" s="138"/>
      <c r="J259" s="139">
        <f>ROUND(I259*H259,2)</f>
        <v>0</v>
      </c>
      <c r="K259" s="135" t="s">
        <v>188</v>
      </c>
      <c r="L259" s="32"/>
      <c r="M259" s="140" t="s">
        <v>1</v>
      </c>
      <c r="N259" s="141" t="s">
        <v>37</v>
      </c>
      <c r="P259" s="142">
        <f>O259*H259</f>
        <v>0</v>
      </c>
      <c r="Q259" s="142">
        <v>7.5799999999999999E-3</v>
      </c>
      <c r="R259" s="142">
        <f>Q259*H259</f>
        <v>7.0948799999999992E-2</v>
      </c>
      <c r="S259" s="142">
        <v>0</v>
      </c>
      <c r="T259" s="143">
        <f>S259*H259</f>
        <v>0</v>
      </c>
      <c r="AR259" s="144" t="s">
        <v>127</v>
      </c>
      <c r="AT259" s="144" t="s">
        <v>184</v>
      </c>
      <c r="AU259" s="144" t="s">
        <v>82</v>
      </c>
      <c r="AY259" s="17" t="s">
        <v>181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80</v>
      </c>
      <c r="BK259" s="145">
        <f>ROUND(I259*H259,2)</f>
        <v>0</v>
      </c>
      <c r="BL259" s="17" t="s">
        <v>127</v>
      </c>
      <c r="BM259" s="144" t="s">
        <v>1391</v>
      </c>
    </row>
    <row r="260" spans="2:65" s="1" customFormat="1" ht="24.2" customHeight="1">
      <c r="B260" s="132"/>
      <c r="C260" s="133" t="s">
        <v>463</v>
      </c>
      <c r="D260" s="133" t="s">
        <v>184</v>
      </c>
      <c r="E260" s="134" t="s">
        <v>1392</v>
      </c>
      <c r="F260" s="135" t="s">
        <v>1393</v>
      </c>
      <c r="G260" s="136" t="s">
        <v>240</v>
      </c>
      <c r="H260" s="137">
        <v>14</v>
      </c>
      <c r="I260" s="138"/>
      <c r="J260" s="139">
        <f>ROUND(I260*H260,2)</f>
        <v>0</v>
      </c>
      <c r="K260" s="135" t="s">
        <v>188</v>
      </c>
      <c r="L260" s="32"/>
      <c r="M260" s="140" t="s">
        <v>1</v>
      </c>
      <c r="N260" s="141" t="s">
        <v>37</v>
      </c>
      <c r="P260" s="142">
        <f>O260*H260</f>
        <v>0</v>
      </c>
      <c r="Q260" s="142">
        <v>0</v>
      </c>
      <c r="R260" s="142">
        <f>Q260*H260</f>
        <v>0</v>
      </c>
      <c r="S260" s="142">
        <v>1.174E-2</v>
      </c>
      <c r="T260" s="143">
        <f>S260*H260</f>
        <v>0.16436000000000001</v>
      </c>
      <c r="AR260" s="144" t="s">
        <v>127</v>
      </c>
      <c r="AT260" s="144" t="s">
        <v>184</v>
      </c>
      <c r="AU260" s="144" t="s">
        <v>82</v>
      </c>
      <c r="AY260" s="17" t="s">
        <v>181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7" t="s">
        <v>80</v>
      </c>
      <c r="BK260" s="145">
        <f>ROUND(I260*H260,2)</f>
        <v>0</v>
      </c>
      <c r="BL260" s="17" t="s">
        <v>127</v>
      </c>
      <c r="BM260" s="144" t="s">
        <v>1394</v>
      </c>
    </row>
    <row r="261" spans="2:65" s="12" customFormat="1">
      <c r="B261" s="146"/>
      <c r="D261" s="147" t="s">
        <v>191</v>
      </c>
      <c r="E261" s="148" t="s">
        <v>1</v>
      </c>
      <c r="F261" s="149" t="s">
        <v>1395</v>
      </c>
      <c r="H261" s="150">
        <v>14</v>
      </c>
      <c r="I261" s="151"/>
      <c r="L261" s="146"/>
      <c r="M261" s="152"/>
      <c r="T261" s="153"/>
      <c r="AT261" s="148" t="s">
        <v>191</v>
      </c>
      <c r="AU261" s="148" t="s">
        <v>82</v>
      </c>
      <c r="AV261" s="12" t="s">
        <v>82</v>
      </c>
      <c r="AW261" s="12" t="s">
        <v>29</v>
      </c>
      <c r="AX261" s="12" t="s">
        <v>80</v>
      </c>
      <c r="AY261" s="148" t="s">
        <v>181</v>
      </c>
    </row>
    <row r="262" spans="2:65" s="1" customFormat="1" ht="24.2" customHeight="1">
      <c r="B262" s="132"/>
      <c r="C262" s="133" t="s">
        <v>467</v>
      </c>
      <c r="D262" s="133" t="s">
        <v>184</v>
      </c>
      <c r="E262" s="134" t="s">
        <v>1396</v>
      </c>
      <c r="F262" s="135" t="s">
        <v>1397</v>
      </c>
      <c r="G262" s="136" t="s">
        <v>187</v>
      </c>
      <c r="H262" s="137">
        <v>9.36</v>
      </c>
      <c r="I262" s="138"/>
      <c r="J262" s="139">
        <f>ROUND(I262*H262,2)</f>
        <v>0</v>
      </c>
      <c r="K262" s="135" t="s">
        <v>188</v>
      </c>
      <c r="L262" s="32"/>
      <c r="M262" s="140" t="s">
        <v>1</v>
      </c>
      <c r="N262" s="141" t="s">
        <v>37</v>
      </c>
      <c r="P262" s="142">
        <f>O262*H262</f>
        <v>0</v>
      </c>
      <c r="Q262" s="142">
        <v>0</v>
      </c>
      <c r="R262" s="142">
        <f>Q262*H262</f>
        <v>0</v>
      </c>
      <c r="S262" s="142">
        <v>8.3169999999999994E-2</v>
      </c>
      <c r="T262" s="143">
        <f>S262*H262</f>
        <v>0.77847119999999992</v>
      </c>
      <c r="AR262" s="144" t="s">
        <v>127</v>
      </c>
      <c r="AT262" s="144" t="s">
        <v>184</v>
      </c>
      <c r="AU262" s="144" t="s">
        <v>82</v>
      </c>
      <c r="AY262" s="17" t="s">
        <v>181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7" t="s">
        <v>80</v>
      </c>
      <c r="BK262" s="145">
        <f>ROUND(I262*H262,2)</f>
        <v>0</v>
      </c>
      <c r="BL262" s="17" t="s">
        <v>127</v>
      </c>
      <c r="BM262" s="144" t="s">
        <v>1398</v>
      </c>
    </row>
    <row r="263" spans="2:65" s="1" customFormat="1" ht="24.2" customHeight="1">
      <c r="B263" s="132"/>
      <c r="C263" s="133" t="s">
        <v>471</v>
      </c>
      <c r="D263" s="133" t="s">
        <v>184</v>
      </c>
      <c r="E263" s="134" t="s">
        <v>468</v>
      </c>
      <c r="F263" s="135" t="s">
        <v>469</v>
      </c>
      <c r="G263" s="136" t="s">
        <v>187</v>
      </c>
      <c r="H263" s="137">
        <v>9.36</v>
      </c>
      <c r="I263" s="138"/>
      <c r="J263" s="139">
        <f>ROUND(I263*H263,2)</f>
        <v>0</v>
      </c>
      <c r="K263" s="135" t="s">
        <v>188</v>
      </c>
      <c r="L263" s="32"/>
      <c r="M263" s="140" t="s">
        <v>1</v>
      </c>
      <c r="N263" s="141" t="s">
        <v>37</v>
      </c>
      <c r="P263" s="142">
        <f>O263*H263</f>
        <v>0</v>
      </c>
      <c r="Q263" s="142">
        <v>6.3E-3</v>
      </c>
      <c r="R263" s="142">
        <f>Q263*H263</f>
        <v>5.8968E-2</v>
      </c>
      <c r="S263" s="142">
        <v>0</v>
      </c>
      <c r="T263" s="143">
        <f>S263*H263</f>
        <v>0</v>
      </c>
      <c r="AR263" s="144" t="s">
        <v>127</v>
      </c>
      <c r="AT263" s="144" t="s">
        <v>184</v>
      </c>
      <c r="AU263" s="144" t="s">
        <v>82</v>
      </c>
      <c r="AY263" s="17" t="s">
        <v>181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80</v>
      </c>
      <c r="BK263" s="145">
        <f>ROUND(I263*H263,2)</f>
        <v>0</v>
      </c>
      <c r="BL263" s="17" t="s">
        <v>127</v>
      </c>
      <c r="BM263" s="144" t="s">
        <v>1399</v>
      </c>
    </row>
    <row r="264" spans="2:65" s="1" customFormat="1" ht="24.2" customHeight="1">
      <c r="B264" s="132"/>
      <c r="C264" s="170" t="s">
        <v>476</v>
      </c>
      <c r="D264" s="170" t="s">
        <v>272</v>
      </c>
      <c r="E264" s="171" t="s">
        <v>472</v>
      </c>
      <c r="F264" s="172" t="s">
        <v>473</v>
      </c>
      <c r="G264" s="173" t="s">
        <v>187</v>
      </c>
      <c r="H264" s="174">
        <v>10.295999999999999</v>
      </c>
      <c r="I264" s="175"/>
      <c r="J264" s="176">
        <f>ROUND(I264*H264,2)</f>
        <v>0</v>
      </c>
      <c r="K264" s="172" t="s">
        <v>188</v>
      </c>
      <c r="L264" s="177"/>
      <c r="M264" s="178" t="s">
        <v>1</v>
      </c>
      <c r="N264" s="179" t="s">
        <v>37</v>
      </c>
      <c r="P264" s="142">
        <f>O264*H264</f>
        <v>0</v>
      </c>
      <c r="Q264" s="142">
        <v>1.7999999999999999E-2</v>
      </c>
      <c r="R264" s="142">
        <f>Q264*H264</f>
        <v>0.18532799999999996</v>
      </c>
      <c r="S264" s="142">
        <v>0</v>
      </c>
      <c r="T264" s="143">
        <f>S264*H264</f>
        <v>0</v>
      </c>
      <c r="AR264" s="144" t="s">
        <v>275</v>
      </c>
      <c r="AT264" s="144" t="s">
        <v>272</v>
      </c>
      <c r="AU264" s="144" t="s">
        <v>82</v>
      </c>
      <c r="AY264" s="17" t="s">
        <v>181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7" t="s">
        <v>80</v>
      </c>
      <c r="BK264" s="145">
        <f>ROUND(I264*H264,2)</f>
        <v>0</v>
      </c>
      <c r="BL264" s="17" t="s">
        <v>127</v>
      </c>
      <c r="BM264" s="144" t="s">
        <v>1400</v>
      </c>
    </row>
    <row r="265" spans="2:65" s="12" customFormat="1">
      <c r="B265" s="146"/>
      <c r="D265" s="147" t="s">
        <v>191</v>
      </c>
      <c r="F265" s="149" t="s">
        <v>1401</v>
      </c>
      <c r="H265" s="150">
        <v>10.295999999999999</v>
      </c>
      <c r="I265" s="151"/>
      <c r="L265" s="146"/>
      <c r="M265" s="152"/>
      <c r="T265" s="153"/>
      <c r="AT265" s="148" t="s">
        <v>191</v>
      </c>
      <c r="AU265" s="148" t="s">
        <v>82</v>
      </c>
      <c r="AV265" s="12" t="s">
        <v>82</v>
      </c>
      <c r="AW265" s="12" t="s">
        <v>3</v>
      </c>
      <c r="AX265" s="12" t="s">
        <v>80</v>
      </c>
      <c r="AY265" s="148" t="s">
        <v>181</v>
      </c>
    </row>
    <row r="266" spans="2:65" s="1" customFormat="1" ht="24.2" customHeight="1">
      <c r="B266" s="132"/>
      <c r="C266" s="133" t="s">
        <v>480</v>
      </c>
      <c r="D266" s="133" t="s">
        <v>184</v>
      </c>
      <c r="E266" s="134" t="s">
        <v>477</v>
      </c>
      <c r="F266" s="135" t="s">
        <v>478</v>
      </c>
      <c r="G266" s="136" t="s">
        <v>187</v>
      </c>
      <c r="H266" s="137">
        <v>9.36</v>
      </c>
      <c r="I266" s="138"/>
      <c r="J266" s="139">
        <f>ROUND(I266*H266,2)</f>
        <v>0</v>
      </c>
      <c r="K266" s="135" t="s">
        <v>188</v>
      </c>
      <c r="L266" s="32"/>
      <c r="M266" s="140" t="s">
        <v>1</v>
      </c>
      <c r="N266" s="141" t="s">
        <v>37</v>
      </c>
      <c r="P266" s="142">
        <f>O266*H266</f>
        <v>0</v>
      </c>
      <c r="Q266" s="142">
        <v>0</v>
      </c>
      <c r="R266" s="142">
        <f>Q266*H266</f>
        <v>0</v>
      </c>
      <c r="S266" s="142">
        <v>0</v>
      </c>
      <c r="T266" s="143">
        <f>S266*H266</f>
        <v>0</v>
      </c>
      <c r="AR266" s="144" t="s">
        <v>127</v>
      </c>
      <c r="AT266" s="144" t="s">
        <v>184</v>
      </c>
      <c r="AU266" s="144" t="s">
        <v>82</v>
      </c>
      <c r="AY266" s="17" t="s">
        <v>181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80</v>
      </c>
      <c r="BK266" s="145">
        <f>ROUND(I266*H266,2)</f>
        <v>0</v>
      </c>
      <c r="BL266" s="17" t="s">
        <v>127</v>
      </c>
      <c r="BM266" s="144" t="s">
        <v>1402</v>
      </c>
    </row>
    <row r="267" spans="2:65" s="1" customFormat="1" ht="24.2" customHeight="1">
      <c r="B267" s="132"/>
      <c r="C267" s="133" t="s">
        <v>484</v>
      </c>
      <c r="D267" s="133" t="s">
        <v>184</v>
      </c>
      <c r="E267" s="134" t="s">
        <v>481</v>
      </c>
      <c r="F267" s="135" t="s">
        <v>482</v>
      </c>
      <c r="G267" s="136" t="s">
        <v>187</v>
      </c>
      <c r="H267" s="137">
        <v>9.36</v>
      </c>
      <c r="I267" s="138"/>
      <c r="J267" s="139">
        <f>ROUND(I267*H267,2)</f>
        <v>0</v>
      </c>
      <c r="K267" s="135" t="s">
        <v>188</v>
      </c>
      <c r="L267" s="32"/>
      <c r="M267" s="140" t="s">
        <v>1</v>
      </c>
      <c r="N267" s="141" t="s">
        <v>37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127</v>
      </c>
      <c r="AT267" s="144" t="s">
        <v>184</v>
      </c>
      <c r="AU267" s="144" t="s">
        <v>82</v>
      </c>
      <c r="AY267" s="17" t="s">
        <v>181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7" t="s">
        <v>80</v>
      </c>
      <c r="BK267" s="145">
        <f>ROUND(I267*H267,2)</f>
        <v>0</v>
      </c>
      <c r="BL267" s="17" t="s">
        <v>127</v>
      </c>
      <c r="BM267" s="144" t="s">
        <v>1403</v>
      </c>
    </row>
    <row r="268" spans="2:65" s="1" customFormat="1" ht="24.2" customHeight="1">
      <c r="B268" s="132"/>
      <c r="C268" s="133" t="s">
        <v>488</v>
      </c>
      <c r="D268" s="133" t="s">
        <v>184</v>
      </c>
      <c r="E268" s="134" t="s">
        <v>485</v>
      </c>
      <c r="F268" s="135" t="s">
        <v>486</v>
      </c>
      <c r="G268" s="136" t="s">
        <v>187</v>
      </c>
      <c r="H268" s="137">
        <v>9.36</v>
      </c>
      <c r="I268" s="138"/>
      <c r="J268" s="139">
        <f>ROUND(I268*H268,2)</f>
        <v>0</v>
      </c>
      <c r="K268" s="135" t="s">
        <v>188</v>
      </c>
      <c r="L268" s="32"/>
      <c r="M268" s="140" t="s">
        <v>1</v>
      </c>
      <c r="N268" s="141" t="s">
        <v>37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127</v>
      </c>
      <c r="AT268" s="144" t="s">
        <v>184</v>
      </c>
      <c r="AU268" s="144" t="s">
        <v>82</v>
      </c>
      <c r="AY268" s="17" t="s">
        <v>181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80</v>
      </c>
      <c r="BK268" s="145">
        <f>ROUND(I268*H268,2)</f>
        <v>0</v>
      </c>
      <c r="BL268" s="17" t="s">
        <v>127</v>
      </c>
      <c r="BM268" s="144" t="s">
        <v>1404</v>
      </c>
    </row>
    <row r="269" spans="2:65" s="1" customFormat="1" ht="24.2" customHeight="1">
      <c r="B269" s="132"/>
      <c r="C269" s="133" t="s">
        <v>492</v>
      </c>
      <c r="D269" s="133" t="s">
        <v>184</v>
      </c>
      <c r="E269" s="134" t="s">
        <v>489</v>
      </c>
      <c r="F269" s="135" t="s">
        <v>490</v>
      </c>
      <c r="G269" s="136" t="s">
        <v>236</v>
      </c>
      <c r="H269" s="137">
        <v>0.318</v>
      </c>
      <c r="I269" s="138"/>
      <c r="J269" s="139">
        <f>ROUND(I269*H269,2)</f>
        <v>0</v>
      </c>
      <c r="K269" s="135" t="s">
        <v>188</v>
      </c>
      <c r="L269" s="32"/>
      <c r="M269" s="140" t="s">
        <v>1</v>
      </c>
      <c r="N269" s="141" t="s">
        <v>37</v>
      </c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AR269" s="144" t="s">
        <v>127</v>
      </c>
      <c r="AT269" s="144" t="s">
        <v>184</v>
      </c>
      <c r="AU269" s="144" t="s">
        <v>82</v>
      </c>
      <c r="AY269" s="17" t="s">
        <v>181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80</v>
      </c>
      <c r="BK269" s="145">
        <f>ROUND(I269*H269,2)</f>
        <v>0</v>
      </c>
      <c r="BL269" s="17" t="s">
        <v>127</v>
      </c>
      <c r="BM269" s="144" t="s">
        <v>1405</v>
      </c>
    </row>
    <row r="270" spans="2:65" s="1" customFormat="1" ht="24.2" customHeight="1">
      <c r="B270" s="132"/>
      <c r="C270" s="133" t="s">
        <v>498</v>
      </c>
      <c r="D270" s="133" t="s">
        <v>184</v>
      </c>
      <c r="E270" s="134" t="s">
        <v>493</v>
      </c>
      <c r="F270" s="135" t="s">
        <v>494</v>
      </c>
      <c r="G270" s="136" t="s">
        <v>236</v>
      </c>
      <c r="H270" s="137">
        <v>0.318</v>
      </c>
      <c r="I270" s="138"/>
      <c r="J270" s="139">
        <f>ROUND(I270*H270,2)</f>
        <v>0</v>
      </c>
      <c r="K270" s="135" t="s">
        <v>188</v>
      </c>
      <c r="L270" s="32"/>
      <c r="M270" s="140" t="s">
        <v>1</v>
      </c>
      <c r="N270" s="141" t="s">
        <v>37</v>
      </c>
      <c r="P270" s="142">
        <f>O270*H270</f>
        <v>0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AR270" s="144" t="s">
        <v>127</v>
      </c>
      <c r="AT270" s="144" t="s">
        <v>184</v>
      </c>
      <c r="AU270" s="144" t="s">
        <v>82</v>
      </c>
      <c r="AY270" s="17" t="s">
        <v>181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80</v>
      </c>
      <c r="BK270" s="145">
        <f>ROUND(I270*H270,2)</f>
        <v>0</v>
      </c>
      <c r="BL270" s="17" t="s">
        <v>127</v>
      </c>
      <c r="BM270" s="144" t="s">
        <v>1406</v>
      </c>
    </row>
    <row r="271" spans="2:65" s="11" customFormat="1" ht="22.9" customHeight="1">
      <c r="B271" s="120"/>
      <c r="D271" s="121" t="s">
        <v>71</v>
      </c>
      <c r="E271" s="130" t="s">
        <v>539</v>
      </c>
      <c r="F271" s="130" t="s">
        <v>540</v>
      </c>
      <c r="I271" s="123"/>
      <c r="J271" s="131">
        <f>BK271</f>
        <v>0</v>
      </c>
      <c r="L271" s="120"/>
      <c r="M271" s="125"/>
      <c r="P271" s="126">
        <f>SUM(P272:P297)</f>
        <v>0</v>
      </c>
      <c r="R271" s="126">
        <f>SUM(R272:R297)</f>
        <v>0.71784159999999997</v>
      </c>
      <c r="T271" s="127">
        <f>SUM(T272:T297)</f>
        <v>2.9144399999999999</v>
      </c>
      <c r="AR271" s="121" t="s">
        <v>82</v>
      </c>
      <c r="AT271" s="128" t="s">
        <v>71</v>
      </c>
      <c r="AU271" s="128" t="s">
        <v>80</v>
      </c>
      <c r="AY271" s="121" t="s">
        <v>181</v>
      </c>
      <c r="BK271" s="129">
        <f>SUM(BK272:BK297)</f>
        <v>0</v>
      </c>
    </row>
    <row r="272" spans="2:65" s="1" customFormat="1" ht="16.5" customHeight="1">
      <c r="B272" s="132"/>
      <c r="C272" s="133" t="s">
        <v>503</v>
      </c>
      <c r="D272" s="133" t="s">
        <v>184</v>
      </c>
      <c r="E272" s="134" t="s">
        <v>542</v>
      </c>
      <c r="F272" s="135" t="s">
        <v>543</v>
      </c>
      <c r="G272" s="136" t="s">
        <v>187</v>
      </c>
      <c r="H272" s="137">
        <v>35.76</v>
      </c>
      <c r="I272" s="138"/>
      <c r="J272" s="139">
        <f>ROUND(I272*H272,2)</f>
        <v>0</v>
      </c>
      <c r="K272" s="135" t="s">
        <v>188</v>
      </c>
      <c r="L272" s="32"/>
      <c r="M272" s="140" t="s">
        <v>1</v>
      </c>
      <c r="N272" s="141" t="s">
        <v>37</v>
      </c>
      <c r="P272" s="142">
        <f>O272*H272</f>
        <v>0</v>
      </c>
      <c r="Q272" s="142">
        <v>2.9999999999999997E-4</v>
      </c>
      <c r="R272" s="142">
        <f>Q272*H272</f>
        <v>1.0727999999999998E-2</v>
      </c>
      <c r="S272" s="142">
        <v>0</v>
      </c>
      <c r="T272" s="143">
        <f>S272*H272</f>
        <v>0</v>
      </c>
      <c r="AR272" s="144" t="s">
        <v>127</v>
      </c>
      <c r="AT272" s="144" t="s">
        <v>184</v>
      </c>
      <c r="AU272" s="144" t="s">
        <v>82</v>
      </c>
      <c r="AY272" s="17" t="s">
        <v>181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7" t="s">
        <v>80</v>
      </c>
      <c r="BK272" s="145">
        <f>ROUND(I272*H272,2)</f>
        <v>0</v>
      </c>
      <c r="BL272" s="17" t="s">
        <v>127</v>
      </c>
      <c r="BM272" s="144" t="s">
        <v>1407</v>
      </c>
    </row>
    <row r="273" spans="2:65" s="12" customFormat="1">
      <c r="B273" s="146"/>
      <c r="D273" s="147" t="s">
        <v>191</v>
      </c>
      <c r="E273" s="148" t="s">
        <v>1</v>
      </c>
      <c r="F273" s="149" t="s">
        <v>1345</v>
      </c>
      <c r="H273" s="150">
        <v>2.16</v>
      </c>
      <c r="I273" s="151"/>
      <c r="L273" s="146"/>
      <c r="M273" s="152"/>
      <c r="T273" s="153"/>
      <c r="AT273" s="148" t="s">
        <v>191</v>
      </c>
      <c r="AU273" s="148" t="s">
        <v>82</v>
      </c>
      <c r="AV273" s="12" t="s">
        <v>82</v>
      </c>
      <c r="AW273" s="12" t="s">
        <v>29</v>
      </c>
      <c r="AX273" s="12" t="s">
        <v>72</v>
      </c>
      <c r="AY273" s="148" t="s">
        <v>181</v>
      </c>
    </row>
    <row r="274" spans="2:65" s="12" customFormat="1">
      <c r="B274" s="146"/>
      <c r="D274" s="147" t="s">
        <v>191</v>
      </c>
      <c r="E274" s="148" t="s">
        <v>1</v>
      </c>
      <c r="F274" s="149" t="s">
        <v>1049</v>
      </c>
      <c r="H274" s="150">
        <v>8.4</v>
      </c>
      <c r="I274" s="151"/>
      <c r="L274" s="146"/>
      <c r="M274" s="152"/>
      <c r="T274" s="153"/>
      <c r="AT274" s="148" t="s">
        <v>191</v>
      </c>
      <c r="AU274" s="148" t="s">
        <v>82</v>
      </c>
      <c r="AV274" s="12" t="s">
        <v>82</v>
      </c>
      <c r="AW274" s="12" t="s">
        <v>29</v>
      </c>
      <c r="AX274" s="12" t="s">
        <v>72</v>
      </c>
      <c r="AY274" s="148" t="s">
        <v>181</v>
      </c>
    </row>
    <row r="275" spans="2:65" s="12" customFormat="1">
      <c r="B275" s="146"/>
      <c r="D275" s="147" t="s">
        <v>191</v>
      </c>
      <c r="E275" s="148" t="s">
        <v>1</v>
      </c>
      <c r="F275" s="149" t="s">
        <v>1408</v>
      </c>
      <c r="H275" s="150">
        <v>3.6</v>
      </c>
      <c r="I275" s="151"/>
      <c r="L275" s="146"/>
      <c r="M275" s="152"/>
      <c r="T275" s="153"/>
      <c r="AT275" s="148" t="s">
        <v>191</v>
      </c>
      <c r="AU275" s="148" t="s">
        <v>82</v>
      </c>
      <c r="AV275" s="12" t="s">
        <v>82</v>
      </c>
      <c r="AW275" s="12" t="s">
        <v>29</v>
      </c>
      <c r="AX275" s="12" t="s">
        <v>72</v>
      </c>
      <c r="AY275" s="148" t="s">
        <v>181</v>
      </c>
    </row>
    <row r="276" spans="2:65" s="12" customFormat="1">
      <c r="B276" s="146"/>
      <c r="D276" s="147" t="s">
        <v>191</v>
      </c>
      <c r="E276" s="148" t="s">
        <v>1</v>
      </c>
      <c r="F276" s="149" t="s">
        <v>1409</v>
      </c>
      <c r="H276" s="150">
        <v>21.6</v>
      </c>
      <c r="I276" s="151"/>
      <c r="L276" s="146"/>
      <c r="M276" s="152"/>
      <c r="T276" s="153"/>
      <c r="AT276" s="148" t="s">
        <v>191</v>
      </c>
      <c r="AU276" s="148" t="s">
        <v>82</v>
      </c>
      <c r="AV276" s="12" t="s">
        <v>82</v>
      </c>
      <c r="AW276" s="12" t="s">
        <v>29</v>
      </c>
      <c r="AX276" s="12" t="s">
        <v>72</v>
      </c>
      <c r="AY276" s="148" t="s">
        <v>181</v>
      </c>
    </row>
    <row r="277" spans="2:65" s="13" customFormat="1">
      <c r="B277" s="154"/>
      <c r="D277" s="147" t="s">
        <v>191</v>
      </c>
      <c r="E277" s="155" t="s">
        <v>1</v>
      </c>
      <c r="F277" s="156" t="s">
        <v>193</v>
      </c>
      <c r="H277" s="157">
        <v>35.760000000000005</v>
      </c>
      <c r="I277" s="158"/>
      <c r="L277" s="154"/>
      <c r="M277" s="159"/>
      <c r="T277" s="160"/>
      <c r="AT277" s="155" t="s">
        <v>191</v>
      </c>
      <c r="AU277" s="155" t="s">
        <v>82</v>
      </c>
      <c r="AV277" s="13" t="s">
        <v>189</v>
      </c>
      <c r="AW277" s="13" t="s">
        <v>29</v>
      </c>
      <c r="AX277" s="13" t="s">
        <v>80</v>
      </c>
      <c r="AY277" s="155" t="s">
        <v>181</v>
      </c>
    </row>
    <row r="278" spans="2:65" s="1" customFormat="1" ht="16.5" customHeight="1">
      <c r="B278" s="132"/>
      <c r="C278" s="133" t="s">
        <v>508</v>
      </c>
      <c r="D278" s="133" t="s">
        <v>184</v>
      </c>
      <c r="E278" s="134" t="s">
        <v>547</v>
      </c>
      <c r="F278" s="135" t="s">
        <v>548</v>
      </c>
      <c r="G278" s="136" t="s">
        <v>187</v>
      </c>
      <c r="H278" s="137">
        <v>3.6</v>
      </c>
      <c r="I278" s="138"/>
      <c r="J278" s="139">
        <f>ROUND(I278*H278,2)</f>
        <v>0</v>
      </c>
      <c r="K278" s="135" t="s">
        <v>188</v>
      </c>
      <c r="L278" s="32"/>
      <c r="M278" s="140" t="s">
        <v>1</v>
      </c>
      <c r="N278" s="141" t="s">
        <v>37</v>
      </c>
      <c r="P278" s="142">
        <f>O278*H278</f>
        <v>0</v>
      </c>
      <c r="Q278" s="142">
        <v>4.4999999999999997E-3</v>
      </c>
      <c r="R278" s="142">
        <f>Q278*H278</f>
        <v>1.6199999999999999E-2</v>
      </c>
      <c r="S278" s="142">
        <v>0</v>
      </c>
      <c r="T278" s="143">
        <f>S278*H278</f>
        <v>0</v>
      </c>
      <c r="AR278" s="144" t="s">
        <v>127</v>
      </c>
      <c r="AT278" s="144" t="s">
        <v>184</v>
      </c>
      <c r="AU278" s="144" t="s">
        <v>82</v>
      </c>
      <c r="AY278" s="17" t="s">
        <v>181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80</v>
      </c>
      <c r="BK278" s="145">
        <f>ROUND(I278*H278,2)</f>
        <v>0</v>
      </c>
      <c r="BL278" s="17" t="s">
        <v>127</v>
      </c>
      <c r="BM278" s="144" t="s">
        <v>1410</v>
      </c>
    </row>
    <row r="279" spans="2:65" s="14" customFormat="1">
      <c r="B279" s="164"/>
      <c r="D279" s="147" t="s">
        <v>191</v>
      </c>
      <c r="E279" s="165" t="s">
        <v>1</v>
      </c>
      <c r="F279" s="166" t="s">
        <v>550</v>
      </c>
      <c r="H279" s="165" t="s">
        <v>1</v>
      </c>
      <c r="I279" s="167"/>
      <c r="L279" s="164"/>
      <c r="M279" s="168"/>
      <c r="T279" s="169"/>
      <c r="AT279" s="165" t="s">
        <v>191</v>
      </c>
      <c r="AU279" s="165" t="s">
        <v>82</v>
      </c>
      <c r="AV279" s="14" t="s">
        <v>80</v>
      </c>
      <c r="AW279" s="14" t="s">
        <v>29</v>
      </c>
      <c r="AX279" s="14" t="s">
        <v>72</v>
      </c>
      <c r="AY279" s="165" t="s">
        <v>181</v>
      </c>
    </row>
    <row r="280" spans="2:65" s="12" customFormat="1">
      <c r="B280" s="146"/>
      <c r="D280" s="147" t="s">
        <v>191</v>
      </c>
      <c r="E280" s="148" t="s">
        <v>1</v>
      </c>
      <c r="F280" s="149" t="s">
        <v>1345</v>
      </c>
      <c r="H280" s="150">
        <v>2.16</v>
      </c>
      <c r="I280" s="151"/>
      <c r="L280" s="146"/>
      <c r="M280" s="152"/>
      <c r="T280" s="153"/>
      <c r="AT280" s="148" t="s">
        <v>191</v>
      </c>
      <c r="AU280" s="148" t="s">
        <v>82</v>
      </c>
      <c r="AV280" s="12" t="s">
        <v>82</v>
      </c>
      <c r="AW280" s="12" t="s">
        <v>29</v>
      </c>
      <c r="AX280" s="12" t="s">
        <v>72</v>
      </c>
      <c r="AY280" s="148" t="s">
        <v>181</v>
      </c>
    </row>
    <row r="281" spans="2:65" s="12" customFormat="1">
      <c r="B281" s="146"/>
      <c r="D281" s="147" t="s">
        <v>191</v>
      </c>
      <c r="E281" s="148" t="s">
        <v>1</v>
      </c>
      <c r="F281" s="149" t="s">
        <v>1411</v>
      </c>
      <c r="H281" s="150">
        <v>12.8</v>
      </c>
      <c r="I281" s="151"/>
      <c r="L281" s="146"/>
      <c r="M281" s="152"/>
      <c r="T281" s="153"/>
      <c r="AT281" s="148" t="s">
        <v>191</v>
      </c>
      <c r="AU281" s="148" t="s">
        <v>82</v>
      </c>
      <c r="AV281" s="12" t="s">
        <v>82</v>
      </c>
      <c r="AW281" s="12" t="s">
        <v>29</v>
      </c>
      <c r="AX281" s="12" t="s">
        <v>72</v>
      </c>
      <c r="AY281" s="148" t="s">
        <v>181</v>
      </c>
    </row>
    <row r="282" spans="2:65" s="12" customFormat="1">
      <c r="B282" s="146"/>
      <c r="D282" s="147" t="s">
        <v>191</v>
      </c>
      <c r="E282" s="148" t="s">
        <v>1</v>
      </c>
      <c r="F282" s="149" t="s">
        <v>1408</v>
      </c>
      <c r="H282" s="150">
        <v>3.6</v>
      </c>
      <c r="I282" s="151"/>
      <c r="L282" s="146"/>
      <c r="M282" s="152"/>
      <c r="T282" s="153"/>
      <c r="AT282" s="148" t="s">
        <v>191</v>
      </c>
      <c r="AU282" s="148" t="s">
        <v>82</v>
      </c>
      <c r="AV282" s="12" t="s">
        <v>82</v>
      </c>
      <c r="AW282" s="12" t="s">
        <v>29</v>
      </c>
      <c r="AX282" s="12" t="s">
        <v>80</v>
      </c>
      <c r="AY282" s="148" t="s">
        <v>181</v>
      </c>
    </row>
    <row r="283" spans="2:65" s="1" customFormat="1" ht="24.2" customHeight="1">
      <c r="B283" s="132"/>
      <c r="C283" s="133" t="s">
        <v>512</v>
      </c>
      <c r="D283" s="133" t="s">
        <v>184</v>
      </c>
      <c r="E283" s="134" t="s">
        <v>1412</v>
      </c>
      <c r="F283" s="135" t="s">
        <v>1413</v>
      </c>
      <c r="G283" s="136" t="s">
        <v>187</v>
      </c>
      <c r="H283" s="137">
        <v>35.76</v>
      </c>
      <c r="I283" s="138"/>
      <c r="J283" s="139">
        <f>ROUND(I283*H283,2)</f>
        <v>0</v>
      </c>
      <c r="K283" s="135" t="s">
        <v>188</v>
      </c>
      <c r="L283" s="32"/>
      <c r="M283" s="140" t="s">
        <v>1</v>
      </c>
      <c r="N283" s="141" t="s">
        <v>37</v>
      </c>
      <c r="P283" s="142">
        <f>O283*H283</f>
        <v>0</v>
      </c>
      <c r="Q283" s="142">
        <v>0</v>
      </c>
      <c r="R283" s="142">
        <f>Q283*H283</f>
        <v>0</v>
      </c>
      <c r="S283" s="142">
        <v>8.1500000000000003E-2</v>
      </c>
      <c r="T283" s="143">
        <f>S283*H283</f>
        <v>2.9144399999999999</v>
      </c>
      <c r="AR283" s="144" t="s">
        <v>127</v>
      </c>
      <c r="AT283" s="144" t="s">
        <v>184</v>
      </c>
      <c r="AU283" s="144" t="s">
        <v>82</v>
      </c>
      <c r="AY283" s="17" t="s">
        <v>181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7" t="s">
        <v>80</v>
      </c>
      <c r="BK283" s="145">
        <f>ROUND(I283*H283,2)</f>
        <v>0</v>
      </c>
      <c r="BL283" s="17" t="s">
        <v>127</v>
      </c>
      <c r="BM283" s="144" t="s">
        <v>1414</v>
      </c>
    </row>
    <row r="284" spans="2:65" s="1" customFormat="1" ht="33" customHeight="1">
      <c r="B284" s="132"/>
      <c r="C284" s="133" t="s">
        <v>516</v>
      </c>
      <c r="D284" s="133" t="s">
        <v>184</v>
      </c>
      <c r="E284" s="134" t="s">
        <v>553</v>
      </c>
      <c r="F284" s="135" t="s">
        <v>554</v>
      </c>
      <c r="G284" s="136" t="s">
        <v>187</v>
      </c>
      <c r="H284" s="137">
        <v>35.76</v>
      </c>
      <c r="I284" s="138"/>
      <c r="J284" s="139">
        <f>ROUND(I284*H284,2)</f>
        <v>0</v>
      </c>
      <c r="K284" s="135" t="s">
        <v>188</v>
      </c>
      <c r="L284" s="32"/>
      <c r="M284" s="140" t="s">
        <v>1</v>
      </c>
      <c r="N284" s="141" t="s">
        <v>37</v>
      </c>
      <c r="P284" s="142">
        <f>O284*H284</f>
        <v>0</v>
      </c>
      <c r="Q284" s="142">
        <v>5.1999999999999998E-3</v>
      </c>
      <c r="R284" s="142">
        <f>Q284*H284</f>
        <v>0.18595199999999998</v>
      </c>
      <c r="S284" s="142">
        <v>0</v>
      </c>
      <c r="T284" s="143">
        <f>S284*H284</f>
        <v>0</v>
      </c>
      <c r="AR284" s="144" t="s">
        <v>127</v>
      </c>
      <c r="AT284" s="144" t="s">
        <v>184</v>
      </c>
      <c r="AU284" s="144" t="s">
        <v>82</v>
      </c>
      <c r="AY284" s="17" t="s">
        <v>181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7" t="s">
        <v>80</v>
      </c>
      <c r="BK284" s="145">
        <f>ROUND(I284*H284,2)</f>
        <v>0</v>
      </c>
      <c r="BL284" s="17" t="s">
        <v>127</v>
      </c>
      <c r="BM284" s="144" t="s">
        <v>1415</v>
      </c>
    </row>
    <row r="285" spans="2:65" s="1" customFormat="1" ht="16.5" customHeight="1">
      <c r="B285" s="132"/>
      <c r="C285" s="170" t="s">
        <v>521</v>
      </c>
      <c r="D285" s="170" t="s">
        <v>272</v>
      </c>
      <c r="E285" s="171" t="s">
        <v>557</v>
      </c>
      <c r="F285" s="172" t="s">
        <v>558</v>
      </c>
      <c r="G285" s="173" t="s">
        <v>187</v>
      </c>
      <c r="H285" s="174">
        <v>39.335999999999999</v>
      </c>
      <c r="I285" s="175"/>
      <c r="J285" s="176">
        <f>ROUND(I285*H285,2)</f>
        <v>0</v>
      </c>
      <c r="K285" s="172" t="s">
        <v>188</v>
      </c>
      <c r="L285" s="177"/>
      <c r="M285" s="178" t="s">
        <v>1</v>
      </c>
      <c r="N285" s="179" t="s">
        <v>37</v>
      </c>
      <c r="P285" s="142">
        <f>O285*H285</f>
        <v>0</v>
      </c>
      <c r="Q285" s="142">
        <v>1.26E-2</v>
      </c>
      <c r="R285" s="142">
        <f>Q285*H285</f>
        <v>0.49563360000000001</v>
      </c>
      <c r="S285" s="142">
        <v>0</v>
      </c>
      <c r="T285" s="143">
        <f>S285*H285</f>
        <v>0</v>
      </c>
      <c r="AR285" s="144" t="s">
        <v>275</v>
      </c>
      <c r="AT285" s="144" t="s">
        <v>272</v>
      </c>
      <c r="AU285" s="144" t="s">
        <v>82</v>
      </c>
      <c r="AY285" s="17" t="s">
        <v>181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7" t="s">
        <v>80</v>
      </c>
      <c r="BK285" s="145">
        <f>ROUND(I285*H285,2)</f>
        <v>0</v>
      </c>
      <c r="BL285" s="17" t="s">
        <v>127</v>
      </c>
      <c r="BM285" s="144" t="s">
        <v>1416</v>
      </c>
    </row>
    <row r="286" spans="2:65" s="12" customFormat="1">
      <c r="B286" s="146"/>
      <c r="D286" s="147" t="s">
        <v>191</v>
      </c>
      <c r="F286" s="149" t="s">
        <v>1417</v>
      </c>
      <c r="H286" s="150">
        <v>39.335999999999999</v>
      </c>
      <c r="I286" s="151"/>
      <c r="L286" s="146"/>
      <c r="M286" s="152"/>
      <c r="T286" s="153"/>
      <c r="AT286" s="148" t="s">
        <v>191</v>
      </c>
      <c r="AU286" s="148" t="s">
        <v>82</v>
      </c>
      <c r="AV286" s="12" t="s">
        <v>82</v>
      </c>
      <c r="AW286" s="12" t="s">
        <v>3</v>
      </c>
      <c r="AX286" s="12" t="s">
        <v>80</v>
      </c>
      <c r="AY286" s="148" t="s">
        <v>181</v>
      </c>
    </row>
    <row r="287" spans="2:65" s="1" customFormat="1" ht="24.2" customHeight="1">
      <c r="B287" s="132"/>
      <c r="C287" s="133" t="s">
        <v>526</v>
      </c>
      <c r="D287" s="133" t="s">
        <v>184</v>
      </c>
      <c r="E287" s="134" t="s">
        <v>562</v>
      </c>
      <c r="F287" s="135" t="s">
        <v>563</v>
      </c>
      <c r="G287" s="136" t="s">
        <v>187</v>
      </c>
      <c r="H287" s="137">
        <v>35.76</v>
      </c>
      <c r="I287" s="138"/>
      <c r="J287" s="139">
        <f>ROUND(I287*H287,2)</f>
        <v>0</v>
      </c>
      <c r="K287" s="135" t="s">
        <v>188</v>
      </c>
      <c r="L287" s="32"/>
      <c r="M287" s="140" t="s">
        <v>1</v>
      </c>
      <c r="N287" s="141" t="s">
        <v>37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127</v>
      </c>
      <c r="AT287" s="144" t="s">
        <v>184</v>
      </c>
      <c r="AU287" s="144" t="s">
        <v>82</v>
      </c>
      <c r="AY287" s="17" t="s">
        <v>181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7" t="s">
        <v>80</v>
      </c>
      <c r="BK287" s="145">
        <f>ROUND(I287*H287,2)</f>
        <v>0</v>
      </c>
      <c r="BL287" s="17" t="s">
        <v>127</v>
      </c>
      <c r="BM287" s="144" t="s">
        <v>1418</v>
      </c>
    </row>
    <row r="288" spans="2:65" s="1" customFormat="1" ht="24.2" customHeight="1">
      <c r="B288" s="132"/>
      <c r="C288" s="133" t="s">
        <v>531</v>
      </c>
      <c r="D288" s="133" t="s">
        <v>184</v>
      </c>
      <c r="E288" s="134" t="s">
        <v>566</v>
      </c>
      <c r="F288" s="135" t="s">
        <v>567</v>
      </c>
      <c r="G288" s="136" t="s">
        <v>187</v>
      </c>
      <c r="H288" s="137">
        <v>35.76</v>
      </c>
      <c r="I288" s="138"/>
      <c r="J288" s="139">
        <f>ROUND(I288*H288,2)</f>
        <v>0</v>
      </c>
      <c r="K288" s="135" t="s">
        <v>188</v>
      </c>
      <c r="L288" s="32"/>
      <c r="M288" s="140" t="s">
        <v>1</v>
      </c>
      <c r="N288" s="141" t="s">
        <v>37</v>
      </c>
      <c r="P288" s="142">
        <f>O288*H288</f>
        <v>0</v>
      </c>
      <c r="Q288" s="142">
        <v>0</v>
      </c>
      <c r="R288" s="142">
        <f>Q288*H288</f>
        <v>0</v>
      </c>
      <c r="S288" s="142">
        <v>0</v>
      </c>
      <c r="T288" s="143">
        <f>S288*H288</f>
        <v>0</v>
      </c>
      <c r="AR288" s="144" t="s">
        <v>127</v>
      </c>
      <c r="AT288" s="144" t="s">
        <v>184</v>
      </c>
      <c r="AU288" s="144" t="s">
        <v>82</v>
      </c>
      <c r="AY288" s="17" t="s">
        <v>181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7" t="s">
        <v>80</v>
      </c>
      <c r="BK288" s="145">
        <f>ROUND(I288*H288,2)</f>
        <v>0</v>
      </c>
      <c r="BL288" s="17" t="s">
        <v>127</v>
      </c>
      <c r="BM288" s="144" t="s">
        <v>1419</v>
      </c>
    </row>
    <row r="289" spans="2:65" s="1" customFormat="1" ht="24.2" customHeight="1">
      <c r="B289" s="132"/>
      <c r="C289" s="133" t="s">
        <v>535</v>
      </c>
      <c r="D289" s="133" t="s">
        <v>184</v>
      </c>
      <c r="E289" s="134" t="s">
        <v>570</v>
      </c>
      <c r="F289" s="135" t="s">
        <v>571</v>
      </c>
      <c r="G289" s="136" t="s">
        <v>187</v>
      </c>
      <c r="H289" s="137">
        <v>35.76</v>
      </c>
      <c r="I289" s="138"/>
      <c r="J289" s="139">
        <f>ROUND(I289*H289,2)</f>
        <v>0</v>
      </c>
      <c r="K289" s="135" t="s">
        <v>188</v>
      </c>
      <c r="L289" s="32"/>
      <c r="M289" s="140" t="s">
        <v>1</v>
      </c>
      <c r="N289" s="141" t="s">
        <v>37</v>
      </c>
      <c r="P289" s="142">
        <f>O289*H289</f>
        <v>0</v>
      </c>
      <c r="Q289" s="142">
        <v>0</v>
      </c>
      <c r="R289" s="142">
        <f>Q289*H289</f>
        <v>0</v>
      </c>
      <c r="S289" s="142">
        <v>0</v>
      </c>
      <c r="T289" s="143">
        <f>S289*H289</f>
        <v>0</v>
      </c>
      <c r="AR289" s="144" t="s">
        <v>127</v>
      </c>
      <c r="AT289" s="144" t="s">
        <v>184</v>
      </c>
      <c r="AU289" s="144" t="s">
        <v>82</v>
      </c>
      <c r="AY289" s="17" t="s">
        <v>181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7" t="s">
        <v>80</v>
      </c>
      <c r="BK289" s="145">
        <f>ROUND(I289*H289,2)</f>
        <v>0</v>
      </c>
      <c r="BL289" s="17" t="s">
        <v>127</v>
      </c>
      <c r="BM289" s="144" t="s">
        <v>1420</v>
      </c>
    </row>
    <row r="290" spans="2:65" s="1" customFormat="1" ht="24.2" customHeight="1">
      <c r="B290" s="132"/>
      <c r="C290" s="133" t="s">
        <v>541</v>
      </c>
      <c r="D290" s="133" t="s">
        <v>184</v>
      </c>
      <c r="E290" s="134" t="s">
        <v>574</v>
      </c>
      <c r="F290" s="135" t="s">
        <v>575</v>
      </c>
      <c r="G290" s="136" t="s">
        <v>240</v>
      </c>
      <c r="H290" s="137">
        <v>17.600000000000001</v>
      </c>
      <c r="I290" s="138"/>
      <c r="J290" s="139">
        <f>ROUND(I290*H290,2)</f>
        <v>0</v>
      </c>
      <c r="K290" s="135" t="s">
        <v>188</v>
      </c>
      <c r="L290" s="32"/>
      <c r="M290" s="140" t="s">
        <v>1</v>
      </c>
      <c r="N290" s="141" t="s">
        <v>37</v>
      </c>
      <c r="P290" s="142">
        <f>O290*H290</f>
        <v>0</v>
      </c>
      <c r="Q290" s="142">
        <v>5.0000000000000001E-4</v>
      </c>
      <c r="R290" s="142">
        <f>Q290*H290</f>
        <v>8.8000000000000005E-3</v>
      </c>
      <c r="S290" s="142">
        <v>0</v>
      </c>
      <c r="T290" s="143">
        <f>S290*H290</f>
        <v>0</v>
      </c>
      <c r="AR290" s="144" t="s">
        <v>127</v>
      </c>
      <c r="AT290" s="144" t="s">
        <v>184</v>
      </c>
      <c r="AU290" s="144" t="s">
        <v>82</v>
      </c>
      <c r="AY290" s="17" t="s">
        <v>181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7" t="s">
        <v>80</v>
      </c>
      <c r="BK290" s="145">
        <f>ROUND(I290*H290,2)</f>
        <v>0</v>
      </c>
      <c r="BL290" s="17" t="s">
        <v>127</v>
      </c>
      <c r="BM290" s="144" t="s">
        <v>1421</v>
      </c>
    </row>
    <row r="291" spans="2:65" s="12" customFormat="1">
      <c r="B291" s="146"/>
      <c r="D291" s="147" t="s">
        <v>191</v>
      </c>
      <c r="E291" s="148" t="s">
        <v>1</v>
      </c>
      <c r="F291" s="149" t="s">
        <v>1422</v>
      </c>
      <c r="H291" s="150">
        <v>17.600000000000001</v>
      </c>
      <c r="I291" s="151"/>
      <c r="L291" s="146"/>
      <c r="M291" s="152"/>
      <c r="T291" s="153"/>
      <c r="AT291" s="148" t="s">
        <v>191</v>
      </c>
      <c r="AU291" s="148" t="s">
        <v>82</v>
      </c>
      <c r="AV291" s="12" t="s">
        <v>82</v>
      </c>
      <c r="AW291" s="12" t="s">
        <v>29</v>
      </c>
      <c r="AX291" s="12" t="s">
        <v>80</v>
      </c>
      <c r="AY291" s="148" t="s">
        <v>181</v>
      </c>
    </row>
    <row r="292" spans="2:65" s="1" customFormat="1" ht="16.5" customHeight="1">
      <c r="B292" s="132"/>
      <c r="C292" s="133" t="s">
        <v>546</v>
      </c>
      <c r="D292" s="133" t="s">
        <v>184</v>
      </c>
      <c r="E292" s="134" t="s">
        <v>579</v>
      </c>
      <c r="F292" s="135" t="s">
        <v>580</v>
      </c>
      <c r="G292" s="136" t="s">
        <v>240</v>
      </c>
      <c r="H292" s="137">
        <v>17.600000000000001</v>
      </c>
      <c r="I292" s="138"/>
      <c r="J292" s="139">
        <f>ROUND(I292*H292,2)</f>
        <v>0</v>
      </c>
      <c r="K292" s="135" t="s">
        <v>188</v>
      </c>
      <c r="L292" s="32"/>
      <c r="M292" s="140" t="s">
        <v>1</v>
      </c>
      <c r="N292" s="141" t="s">
        <v>37</v>
      </c>
      <c r="P292" s="142">
        <f>O292*H292</f>
        <v>0</v>
      </c>
      <c r="Q292" s="142">
        <v>3.0000000000000001E-5</v>
      </c>
      <c r="R292" s="142">
        <f>Q292*H292</f>
        <v>5.2800000000000004E-4</v>
      </c>
      <c r="S292" s="142">
        <v>0</v>
      </c>
      <c r="T292" s="143">
        <f>S292*H292</f>
        <v>0</v>
      </c>
      <c r="AR292" s="144" t="s">
        <v>127</v>
      </c>
      <c r="AT292" s="144" t="s">
        <v>184</v>
      </c>
      <c r="AU292" s="144" t="s">
        <v>82</v>
      </c>
      <c r="AY292" s="17" t="s">
        <v>181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7" t="s">
        <v>80</v>
      </c>
      <c r="BK292" s="145">
        <f>ROUND(I292*H292,2)</f>
        <v>0</v>
      </c>
      <c r="BL292" s="17" t="s">
        <v>127</v>
      </c>
      <c r="BM292" s="144" t="s">
        <v>1423</v>
      </c>
    </row>
    <row r="293" spans="2:65" s="12" customFormat="1">
      <c r="B293" s="146"/>
      <c r="D293" s="147" t="s">
        <v>191</v>
      </c>
      <c r="E293" s="148" t="s">
        <v>1</v>
      </c>
      <c r="F293" s="149" t="s">
        <v>1424</v>
      </c>
      <c r="H293" s="150">
        <v>17.600000000000001</v>
      </c>
      <c r="I293" s="151"/>
      <c r="L293" s="146"/>
      <c r="M293" s="152"/>
      <c r="T293" s="153"/>
      <c r="AT293" s="148" t="s">
        <v>191</v>
      </c>
      <c r="AU293" s="148" t="s">
        <v>82</v>
      </c>
      <c r="AV293" s="12" t="s">
        <v>82</v>
      </c>
      <c r="AW293" s="12" t="s">
        <v>29</v>
      </c>
      <c r="AX293" s="12" t="s">
        <v>80</v>
      </c>
      <c r="AY293" s="148" t="s">
        <v>181</v>
      </c>
    </row>
    <row r="294" spans="2:65" s="1" customFormat="1" ht="21.75" customHeight="1">
      <c r="B294" s="132"/>
      <c r="C294" s="133" t="s">
        <v>552</v>
      </c>
      <c r="D294" s="133" t="s">
        <v>184</v>
      </c>
      <c r="E294" s="134" t="s">
        <v>584</v>
      </c>
      <c r="F294" s="135" t="s">
        <v>585</v>
      </c>
      <c r="G294" s="136" t="s">
        <v>356</v>
      </c>
      <c r="H294" s="137">
        <v>6</v>
      </c>
      <c r="I294" s="138"/>
      <c r="J294" s="139">
        <f>ROUND(I294*H294,2)</f>
        <v>0</v>
      </c>
      <c r="K294" s="135" t="s">
        <v>188</v>
      </c>
      <c r="L294" s="32"/>
      <c r="M294" s="140" t="s">
        <v>1</v>
      </c>
      <c r="N294" s="141" t="s">
        <v>37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127</v>
      </c>
      <c r="AT294" s="144" t="s">
        <v>184</v>
      </c>
      <c r="AU294" s="144" t="s">
        <v>82</v>
      </c>
      <c r="AY294" s="17" t="s">
        <v>181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7" t="s">
        <v>80</v>
      </c>
      <c r="BK294" s="145">
        <f>ROUND(I294*H294,2)</f>
        <v>0</v>
      </c>
      <c r="BL294" s="17" t="s">
        <v>127</v>
      </c>
      <c r="BM294" s="144" t="s">
        <v>1425</v>
      </c>
    </row>
    <row r="295" spans="2:65" s="1" customFormat="1" ht="16.5" customHeight="1">
      <c r="B295" s="132"/>
      <c r="C295" s="133" t="s">
        <v>556</v>
      </c>
      <c r="D295" s="133" t="s">
        <v>184</v>
      </c>
      <c r="E295" s="134" t="s">
        <v>588</v>
      </c>
      <c r="F295" s="135" t="s">
        <v>589</v>
      </c>
      <c r="G295" s="136" t="s">
        <v>356</v>
      </c>
      <c r="H295" s="137">
        <v>1</v>
      </c>
      <c r="I295" s="138"/>
      <c r="J295" s="139">
        <f>ROUND(I295*H295,2)</f>
        <v>0</v>
      </c>
      <c r="K295" s="135" t="s">
        <v>188</v>
      </c>
      <c r="L295" s="32"/>
      <c r="M295" s="140" t="s">
        <v>1</v>
      </c>
      <c r="N295" s="141" t="s">
        <v>37</v>
      </c>
      <c r="P295" s="142">
        <f>O295*H295</f>
        <v>0</v>
      </c>
      <c r="Q295" s="142">
        <v>0</v>
      </c>
      <c r="R295" s="142">
        <f>Q295*H295</f>
        <v>0</v>
      </c>
      <c r="S295" s="142">
        <v>0</v>
      </c>
      <c r="T295" s="143">
        <f>S295*H295</f>
        <v>0</v>
      </c>
      <c r="AR295" s="144" t="s">
        <v>127</v>
      </c>
      <c r="AT295" s="144" t="s">
        <v>184</v>
      </c>
      <c r="AU295" s="144" t="s">
        <v>82</v>
      </c>
      <c r="AY295" s="17" t="s">
        <v>181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7" t="s">
        <v>80</v>
      </c>
      <c r="BK295" s="145">
        <f>ROUND(I295*H295,2)</f>
        <v>0</v>
      </c>
      <c r="BL295" s="17" t="s">
        <v>127</v>
      </c>
      <c r="BM295" s="144" t="s">
        <v>1426</v>
      </c>
    </row>
    <row r="296" spans="2:65" s="1" customFormat="1" ht="24.2" customHeight="1">
      <c r="B296" s="132"/>
      <c r="C296" s="133" t="s">
        <v>561</v>
      </c>
      <c r="D296" s="133" t="s">
        <v>184</v>
      </c>
      <c r="E296" s="134" t="s">
        <v>592</v>
      </c>
      <c r="F296" s="135" t="s">
        <v>593</v>
      </c>
      <c r="G296" s="136" t="s">
        <v>236</v>
      </c>
      <c r="H296" s="137">
        <v>0.71799999999999997</v>
      </c>
      <c r="I296" s="138"/>
      <c r="J296" s="139">
        <f>ROUND(I296*H296,2)</f>
        <v>0</v>
      </c>
      <c r="K296" s="135" t="s">
        <v>188</v>
      </c>
      <c r="L296" s="32"/>
      <c r="M296" s="140" t="s">
        <v>1</v>
      </c>
      <c r="N296" s="141" t="s">
        <v>37</v>
      </c>
      <c r="P296" s="142">
        <f>O296*H296</f>
        <v>0</v>
      </c>
      <c r="Q296" s="142">
        <v>0</v>
      </c>
      <c r="R296" s="142">
        <f>Q296*H296</f>
        <v>0</v>
      </c>
      <c r="S296" s="142">
        <v>0</v>
      </c>
      <c r="T296" s="143">
        <f>S296*H296</f>
        <v>0</v>
      </c>
      <c r="AR296" s="144" t="s">
        <v>127</v>
      </c>
      <c r="AT296" s="144" t="s">
        <v>184</v>
      </c>
      <c r="AU296" s="144" t="s">
        <v>82</v>
      </c>
      <c r="AY296" s="17" t="s">
        <v>181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7" t="s">
        <v>80</v>
      </c>
      <c r="BK296" s="145">
        <f>ROUND(I296*H296,2)</f>
        <v>0</v>
      </c>
      <c r="BL296" s="17" t="s">
        <v>127</v>
      </c>
      <c r="BM296" s="144" t="s">
        <v>1427</v>
      </c>
    </row>
    <row r="297" spans="2:65" s="1" customFormat="1" ht="24.2" customHeight="1">
      <c r="B297" s="132"/>
      <c r="C297" s="133" t="s">
        <v>565</v>
      </c>
      <c r="D297" s="133" t="s">
        <v>184</v>
      </c>
      <c r="E297" s="134" t="s">
        <v>596</v>
      </c>
      <c r="F297" s="135" t="s">
        <v>597</v>
      </c>
      <c r="G297" s="136" t="s">
        <v>236</v>
      </c>
      <c r="H297" s="137">
        <v>0.71799999999999997</v>
      </c>
      <c r="I297" s="138"/>
      <c r="J297" s="139">
        <f>ROUND(I297*H297,2)</f>
        <v>0</v>
      </c>
      <c r="K297" s="135" t="s">
        <v>188</v>
      </c>
      <c r="L297" s="32"/>
      <c r="M297" s="140" t="s">
        <v>1</v>
      </c>
      <c r="N297" s="141" t="s">
        <v>37</v>
      </c>
      <c r="P297" s="142">
        <f>O297*H297</f>
        <v>0</v>
      </c>
      <c r="Q297" s="142">
        <v>0</v>
      </c>
      <c r="R297" s="142">
        <f>Q297*H297</f>
        <v>0</v>
      </c>
      <c r="S297" s="142">
        <v>0</v>
      </c>
      <c r="T297" s="143">
        <f>S297*H297</f>
        <v>0</v>
      </c>
      <c r="AR297" s="144" t="s">
        <v>127</v>
      </c>
      <c r="AT297" s="144" t="s">
        <v>184</v>
      </c>
      <c r="AU297" s="144" t="s">
        <v>82</v>
      </c>
      <c r="AY297" s="17" t="s">
        <v>181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7" t="s">
        <v>80</v>
      </c>
      <c r="BK297" s="145">
        <f>ROUND(I297*H297,2)</f>
        <v>0</v>
      </c>
      <c r="BL297" s="17" t="s">
        <v>127</v>
      </c>
      <c r="BM297" s="144" t="s">
        <v>1428</v>
      </c>
    </row>
    <row r="298" spans="2:65" s="11" customFormat="1" ht="22.9" customHeight="1">
      <c r="B298" s="120"/>
      <c r="D298" s="121" t="s">
        <v>71</v>
      </c>
      <c r="E298" s="130" t="s">
        <v>599</v>
      </c>
      <c r="F298" s="130" t="s">
        <v>600</v>
      </c>
      <c r="I298" s="123"/>
      <c r="J298" s="131">
        <f>BK298</f>
        <v>0</v>
      </c>
      <c r="L298" s="120"/>
      <c r="M298" s="125"/>
      <c r="P298" s="126">
        <f>SUM(P299:P300)</f>
        <v>0</v>
      </c>
      <c r="R298" s="126">
        <f>SUM(R299:R300)</f>
        <v>2.8600000000000001E-3</v>
      </c>
      <c r="T298" s="127">
        <f>SUM(T299:T300)</f>
        <v>0</v>
      </c>
      <c r="AR298" s="121" t="s">
        <v>82</v>
      </c>
      <c r="AT298" s="128" t="s">
        <v>71</v>
      </c>
      <c r="AU298" s="128" t="s">
        <v>80</v>
      </c>
      <c r="AY298" s="121" t="s">
        <v>181</v>
      </c>
      <c r="BK298" s="129">
        <f>SUM(BK299:BK300)</f>
        <v>0</v>
      </c>
    </row>
    <row r="299" spans="2:65" s="1" customFormat="1" ht="24.2" customHeight="1">
      <c r="B299" s="132"/>
      <c r="C299" s="133" t="s">
        <v>569</v>
      </c>
      <c r="D299" s="133" t="s">
        <v>184</v>
      </c>
      <c r="E299" s="134" t="s">
        <v>602</v>
      </c>
      <c r="F299" s="135" t="s">
        <v>603</v>
      </c>
      <c r="G299" s="136" t="s">
        <v>187</v>
      </c>
      <c r="H299" s="137">
        <v>13</v>
      </c>
      <c r="I299" s="138"/>
      <c r="J299" s="139">
        <f>ROUND(I299*H299,2)</f>
        <v>0</v>
      </c>
      <c r="K299" s="135" t="s">
        <v>188</v>
      </c>
      <c r="L299" s="32"/>
      <c r="M299" s="140" t="s">
        <v>1</v>
      </c>
      <c r="N299" s="141" t="s">
        <v>37</v>
      </c>
      <c r="P299" s="142">
        <f>O299*H299</f>
        <v>0</v>
      </c>
      <c r="Q299" s="142">
        <v>0</v>
      </c>
      <c r="R299" s="142">
        <f>Q299*H299</f>
        <v>0</v>
      </c>
      <c r="S299" s="142">
        <v>0</v>
      </c>
      <c r="T299" s="143">
        <f>S299*H299</f>
        <v>0</v>
      </c>
      <c r="AR299" s="144" t="s">
        <v>127</v>
      </c>
      <c r="AT299" s="144" t="s">
        <v>184</v>
      </c>
      <c r="AU299" s="144" t="s">
        <v>82</v>
      </c>
      <c r="AY299" s="17" t="s">
        <v>181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7" t="s">
        <v>80</v>
      </c>
      <c r="BK299" s="145">
        <f>ROUND(I299*H299,2)</f>
        <v>0</v>
      </c>
      <c r="BL299" s="17" t="s">
        <v>127</v>
      </c>
      <c r="BM299" s="144" t="s">
        <v>1460</v>
      </c>
    </row>
    <row r="300" spans="2:65" s="1" customFormat="1" ht="24.2" customHeight="1">
      <c r="B300" s="132"/>
      <c r="C300" s="133" t="s">
        <v>573</v>
      </c>
      <c r="D300" s="133" t="s">
        <v>184</v>
      </c>
      <c r="E300" s="134" t="s">
        <v>606</v>
      </c>
      <c r="F300" s="135" t="s">
        <v>607</v>
      </c>
      <c r="G300" s="136" t="s">
        <v>187</v>
      </c>
      <c r="H300" s="137">
        <v>13</v>
      </c>
      <c r="I300" s="138"/>
      <c r="J300" s="139">
        <f>ROUND(I300*H300,2)</f>
        <v>0</v>
      </c>
      <c r="K300" s="135" t="s">
        <v>188</v>
      </c>
      <c r="L300" s="32"/>
      <c r="M300" s="140" t="s">
        <v>1</v>
      </c>
      <c r="N300" s="141" t="s">
        <v>37</v>
      </c>
      <c r="P300" s="142">
        <f>O300*H300</f>
        <v>0</v>
      </c>
      <c r="Q300" s="142">
        <v>2.2000000000000001E-4</v>
      </c>
      <c r="R300" s="142">
        <f>Q300*H300</f>
        <v>2.8600000000000001E-3</v>
      </c>
      <c r="S300" s="142">
        <v>0</v>
      </c>
      <c r="T300" s="143">
        <f>S300*H300</f>
        <v>0</v>
      </c>
      <c r="AR300" s="144" t="s">
        <v>127</v>
      </c>
      <c r="AT300" s="144" t="s">
        <v>184</v>
      </c>
      <c r="AU300" s="144" t="s">
        <v>82</v>
      </c>
      <c r="AY300" s="17" t="s">
        <v>181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7" t="s">
        <v>80</v>
      </c>
      <c r="BK300" s="145">
        <f>ROUND(I300*H300,2)</f>
        <v>0</v>
      </c>
      <c r="BL300" s="17" t="s">
        <v>127</v>
      </c>
      <c r="BM300" s="144" t="s">
        <v>1461</v>
      </c>
    </row>
    <row r="301" spans="2:65" s="11" customFormat="1" ht="22.9" customHeight="1">
      <c r="B301" s="120"/>
      <c r="D301" s="121" t="s">
        <v>71</v>
      </c>
      <c r="E301" s="130" t="s">
        <v>609</v>
      </c>
      <c r="F301" s="130" t="s">
        <v>610</v>
      </c>
      <c r="I301" s="123"/>
      <c r="J301" s="131">
        <f>BK301</f>
        <v>0</v>
      </c>
      <c r="L301" s="120"/>
      <c r="M301" s="125"/>
      <c r="P301" s="126">
        <f>SUM(P302:P316)</f>
        <v>0</v>
      </c>
      <c r="R301" s="126">
        <f>SUM(R302:R316)</f>
        <v>2.3331400000000002E-2</v>
      </c>
      <c r="T301" s="127">
        <f>SUM(T302:T316)</f>
        <v>3.9288000000000005E-3</v>
      </c>
      <c r="AR301" s="121" t="s">
        <v>82</v>
      </c>
      <c r="AT301" s="128" t="s">
        <v>71</v>
      </c>
      <c r="AU301" s="128" t="s">
        <v>80</v>
      </c>
      <c r="AY301" s="121" t="s">
        <v>181</v>
      </c>
      <c r="BK301" s="129">
        <f>SUM(BK302:BK316)</f>
        <v>0</v>
      </c>
    </row>
    <row r="302" spans="2:65" s="1" customFormat="1" ht="24.2" customHeight="1">
      <c r="B302" s="132"/>
      <c r="C302" s="133" t="s">
        <v>578</v>
      </c>
      <c r="D302" s="133" t="s">
        <v>184</v>
      </c>
      <c r="E302" s="134" t="s">
        <v>612</v>
      </c>
      <c r="F302" s="135" t="s">
        <v>613</v>
      </c>
      <c r="G302" s="136" t="s">
        <v>187</v>
      </c>
      <c r="H302" s="137">
        <v>32.74</v>
      </c>
      <c r="I302" s="138"/>
      <c r="J302" s="139">
        <f>ROUND(I302*H302,2)</f>
        <v>0</v>
      </c>
      <c r="K302" s="135" t="s">
        <v>188</v>
      </c>
      <c r="L302" s="32"/>
      <c r="M302" s="140" t="s">
        <v>1</v>
      </c>
      <c r="N302" s="141" t="s">
        <v>37</v>
      </c>
      <c r="P302" s="142">
        <f>O302*H302</f>
        <v>0</v>
      </c>
      <c r="Q302" s="142">
        <v>0</v>
      </c>
      <c r="R302" s="142">
        <f>Q302*H302</f>
        <v>0</v>
      </c>
      <c r="S302" s="142">
        <v>0</v>
      </c>
      <c r="T302" s="143">
        <f>S302*H302</f>
        <v>0</v>
      </c>
      <c r="AR302" s="144" t="s">
        <v>127</v>
      </c>
      <c r="AT302" s="144" t="s">
        <v>184</v>
      </c>
      <c r="AU302" s="144" t="s">
        <v>82</v>
      </c>
      <c r="AY302" s="17" t="s">
        <v>181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7" t="s">
        <v>80</v>
      </c>
      <c r="BK302" s="145">
        <f>ROUND(I302*H302,2)</f>
        <v>0</v>
      </c>
      <c r="BL302" s="17" t="s">
        <v>127</v>
      </c>
      <c r="BM302" s="144" t="s">
        <v>721</v>
      </c>
    </row>
    <row r="303" spans="2:65" s="1" customFormat="1" ht="24.2" customHeight="1">
      <c r="B303" s="132"/>
      <c r="C303" s="133" t="s">
        <v>583</v>
      </c>
      <c r="D303" s="133" t="s">
        <v>184</v>
      </c>
      <c r="E303" s="134" t="s">
        <v>619</v>
      </c>
      <c r="F303" s="135" t="s">
        <v>620</v>
      </c>
      <c r="G303" s="136" t="s">
        <v>187</v>
      </c>
      <c r="H303" s="137">
        <v>32.74</v>
      </c>
      <c r="I303" s="138"/>
      <c r="J303" s="139">
        <f>ROUND(I303*H303,2)</f>
        <v>0</v>
      </c>
      <c r="K303" s="135" t="s">
        <v>188</v>
      </c>
      <c r="L303" s="32"/>
      <c r="M303" s="140" t="s">
        <v>1</v>
      </c>
      <c r="N303" s="141" t="s">
        <v>37</v>
      </c>
      <c r="P303" s="142">
        <f>O303*H303</f>
        <v>0</v>
      </c>
      <c r="Q303" s="142">
        <v>1.0000000000000001E-5</v>
      </c>
      <c r="R303" s="142">
        <f>Q303*H303</f>
        <v>3.2740000000000004E-4</v>
      </c>
      <c r="S303" s="142">
        <v>1.2E-4</v>
      </c>
      <c r="T303" s="143">
        <f>S303*H303</f>
        <v>3.9288000000000005E-3</v>
      </c>
      <c r="AR303" s="144" t="s">
        <v>127</v>
      </c>
      <c r="AT303" s="144" t="s">
        <v>184</v>
      </c>
      <c r="AU303" s="144" t="s">
        <v>82</v>
      </c>
      <c r="AY303" s="17" t="s">
        <v>181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7" t="s">
        <v>80</v>
      </c>
      <c r="BK303" s="145">
        <f>ROUND(I303*H303,2)</f>
        <v>0</v>
      </c>
      <c r="BL303" s="17" t="s">
        <v>127</v>
      </c>
      <c r="BM303" s="144" t="s">
        <v>722</v>
      </c>
    </row>
    <row r="304" spans="2:65" s="1" customFormat="1" ht="24.2" customHeight="1">
      <c r="B304" s="132"/>
      <c r="C304" s="133" t="s">
        <v>587</v>
      </c>
      <c r="D304" s="133" t="s">
        <v>184</v>
      </c>
      <c r="E304" s="134" t="s">
        <v>623</v>
      </c>
      <c r="F304" s="135" t="s">
        <v>624</v>
      </c>
      <c r="G304" s="136" t="s">
        <v>187</v>
      </c>
      <c r="H304" s="137">
        <v>50.02</v>
      </c>
      <c r="I304" s="138"/>
      <c r="J304" s="139">
        <f>ROUND(I304*H304,2)</f>
        <v>0</v>
      </c>
      <c r="K304" s="135" t="s">
        <v>188</v>
      </c>
      <c r="L304" s="32"/>
      <c r="M304" s="140" t="s">
        <v>1</v>
      </c>
      <c r="N304" s="141" t="s">
        <v>37</v>
      </c>
      <c r="P304" s="142">
        <f>O304*H304</f>
        <v>0</v>
      </c>
      <c r="Q304" s="142">
        <v>2.0000000000000001E-4</v>
      </c>
      <c r="R304" s="142">
        <f>Q304*H304</f>
        <v>1.0004000000000001E-2</v>
      </c>
      <c r="S304" s="142">
        <v>0</v>
      </c>
      <c r="T304" s="143">
        <f>S304*H304</f>
        <v>0</v>
      </c>
      <c r="AR304" s="144" t="s">
        <v>127</v>
      </c>
      <c r="AT304" s="144" t="s">
        <v>184</v>
      </c>
      <c r="AU304" s="144" t="s">
        <v>82</v>
      </c>
      <c r="AY304" s="17" t="s">
        <v>181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7" t="s">
        <v>80</v>
      </c>
      <c r="BK304" s="145">
        <f>ROUND(I304*H304,2)</f>
        <v>0</v>
      </c>
      <c r="BL304" s="17" t="s">
        <v>127</v>
      </c>
      <c r="BM304" s="144" t="s">
        <v>723</v>
      </c>
    </row>
    <row r="305" spans="2:65" s="14" customFormat="1">
      <c r="B305" s="164"/>
      <c r="D305" s="147" t="s">
        <v>191</v>
      </c>
      <c r="E305" s="165" t="s">
        <v>1</v>
      </c>
      <c r="F305" s="166" t="s">
        <v>724</v>
      </c>
      <c r="H305" s="165" t="s">
        <v>1</v>
      </c>
      <c r="I305" s="167"/>
      <c r="L305" s="164"/>
      <c r="M305" s="168"/>
      <c r="T305" s="169"/>
      <c r="AT305" s="165" t="s">
        <v>191</v>
      </c>
      <c r="AU305" s="165" t="s">
        <v>82</v>
      </c>
      <c r="AV305" s="14" t="s">
        <v>80</v>
      </c>
      <c r="AW305" s="14" t="s">
        <v>29</v>
      </c>
      <c r="AX305" s="14" t="s">
        <v>72</v>
      </c>
      <c r="AY305" s="165" t="s">
        <v>181</v>
      </c>
    </row>
    <row r="306" spans="2:65" s="12" customFormat="1">
      <c r="B306" s="146"/>
      <c r="D306" s="147" t="s">
        <v>191</v>
      </c>
      <c r="E306" s="148" t="s">
        <v>1</v>
      </c>
      <c r="F306" s="149" t="s">
        <v>1346</v>
      </c>
      <c r="H306" s="150">
        <v>32.74</v>
      </c>
      <c r="I306" s="151"/>
      <c r="L306" s="146"/>
      <c r="M306" s="152"/>
      <c r="T306" s="153"/>
      <c r="AT306" s="148" t="s">
        <v>191</v>
      </c>
      <c r="AU306" s="148" t="s">
        <v>82</v>
      </c>
      <c r="AV306" s="12" t="s">
        <v>82</v>
      </c>
      <c r="AW306" s="12" t="s">
        <v>29</v>
      </c>
      <c r="AX306" s="12" t="s">
        <v>72</v>
      </c>
      <c r="AY306" s="148" t="s">
        <v>181</v>
      </c>
    </row>
    <row r="307" spans="2:65" s="14" customFormat="1">
      <c r="B307" s="164"/>
      <c r="D307" s="147" t="s">
        <v>191</v>
      </c>
      <c r="E307" s="165" t="s">
        <v>1</v>
      </c>
      <c r="F307" s="166" t="s">
        <v>771</v>
      </c>
      <c r="H307" s="165" t="s">
        <v>1</v>
      </c>
      <c r="I307" s="167"/>
      <c r="L307" s="164"/>
      <c r="M307" s="168"/>
      <c r="T307" s="169"/>
      <c r="AT307" s="165" t="s">
        <v>191</v>
      </c>
      <c r="AU307" s="165" t="s">
        <v>82</v>
      </c>
      <c r="AV307" s="14" t="s">
        <v>80</v>
      </c>
      <c r="AW307" s="14" t="s">
        <v>29</v>
      </c>
      <c r="AX307" s="14" t="s">
        <v>72</v>
      </c>
      <c r="AY307" s="165" t="s">
        <v>181</v>
      </c>
    </row>
    <row r="308" spans="2:65" s="12" customFormat="1">
      <c r="B308" s="146"/>
      <c r="D308" s="147" t="s">
        <v>191</v>
      </c>
      <c r="E308" s="148" t="s">
        <v>1</v>
      </c>
      <c r="F308" s="149" t="s">
        <v>1431</v>
      </c>
      <c r="H308" s="150">
        <v>12.78</v>
      </c>
      <c r="I308" s="151"/>
      <c r="L308" s="146"/>
      <c r="M308" s="152"/>
      <c r="T308" s="153"/>
      <c r="AT308" s="148" t="s">
        <v>191</v>
      </c>
      <c r="AU308" s="148" t="s">
        <v>82</v>
      </c>
      <c r="AV308" s="12" t="s">
        <v>82</v>
      </c>
      <c r="AW308" s="12" t="s">
        <v>29</v>
      </c>
      <c r="AX308" s="12" t="s">
        <v>72</v>
      </c>
      <c r="AY308" s="148" t="s">
        <v>181</v>
      </c>
    </row>
    <row r="309" spans="2:65" s="14" customFormat="1">
      <c r="B309" s="164"/>
      <c r="D309" s="147" t="s">
        <v>191</v>
      </c>
      <c r="E309" s="165" t="s">
        <v>1</v>
      </c>
      <c r="F309" s="166" t="s">
        <v>726</v>
      </c>
      <c r="H309" s="165" t="s">
        <v>1</v>
      </c>
      <c r="I309" s="167"/>
      <c r="L309" s="164"/>
      <c r="M309" s="168"/>
      <c r="T309" s="169"/>
      <c r="AT309" s="165" t="s">
        <v>191</v>
      </c>
      <c r="AU309" s="165" t="s">
        <v>82</v>
      </c>
      <c r="AV309" s="14" t="s">
        <v>80</v>
      </c>
      <c r="AW309" s="14" t="s">
        <v>29</v>
      </c>
      <c r="AX309" s="14" t="s">
        <v>72</v>
      </c>
      <c r="AY309" s="165" t="s">
        <v>181</v>
      </c>
    </row>
    <row r="310" spans="2:65" s="12" customFormat="1">
      <c r="B310" s="146"/>
      <c r="D310" s="147" t="s">
        <v>191</v>
      </c>
      <c r="E310" s="148" t="s">
        <v>1</v>
      </c>
      <c r="F310" s="149" t="s">
        <v>1432</v>
      </c>
      <c r="H310" s="150">
        <v>4.5</v>
      </c>
      <c r="I310" s="151"/>
      <c r="L310" s="146"/>
      <c r="M310" s="152"/>
      <c r="T310" s="153"/>
      <c r="AT310" s="148" t="s">
        <v>191</v>
      </c>
      <c r="AU310" s="148" t="s">
        <v>82</v>
      </c>
      <c r="AV310" s="12" t="s">
        <v>82</v>
      </c>
      <c r="AW310" s="12" t="s">
        <v>29</v>
      </c>
      <c r="AX310" s="12" t="s">
        <v>72</v>
      </c>
      <c r="AY310" s="148" t="s">
        <v>181</v>
      </c>
    </row>
    <row r="311" spans="2:65" s="14" customFormat="1">
      <c r="B311" s="164"/>
      <c r="D311" s="147" t="s">
        <v>191</v>
      </c>
      <c r="E311" s="165" t="s">
        <v>1</v>
      </c>
      <c r="F311" s="166" t="s">
        <v>1433</v>
      </c>
      <c r="H311" s="165" t="s">
        <v>1</v>
      </c>
      <c r="I311" s="167"/>
      <c r="L311" s="164"/>
      <c r="M311" s="168"/>
      <c r="T311" s="169"/>
      <c r="AT311" s="165" t="s">
        <v>191</v>
      </c>
      <c r="AU311" s="165" t="s">
        <v>82</v>
      </c>
      <c r="AV311" s="14" t="s">
        <v>80</v>
      </c>
      <c r="AW311" s="14" t="s">
        <v>29</v>
      </c>
      <c r="AX311" s="14" t="s">
        <v>72</v>
      </c>
      <c r="AY311" s="165" t="s">
        <v>181</v>
      </c>
    </row>
    <row r="312" spans="2:65" s="12" customFormat="1">
      <c r="B312" s="146"/>
      <c r="D312" s="147" t="s">
        <v>191</v>
      </c>
      <c r="E312" s="148" t="s">
        <v>1</v>
      </c>
      <c r="F312" s="149" t="s">
        <v>1434</v>
      </c>
      <c r="H312" s="150">
        <v>36</v>
      </c>
      <c r="I312" s="151"/>
      <c r="L312" s="146"/>
      <c r="M312" s="152"/>
      <c r="T312" s="153"/>
      <c r="AT312" s="148" t="s">
        <v>191</v>
      </c>
      <c r="AU312" s="148" t="s">
        <v>82</v>
      </c>
      <c r="AV312" s="12" t="s">
        <v>82</v>
      </c>
      <c r="AW312" s="12" t="s">
        <v>29</v>
      </c>
      <c r="AX312" s="12" t="s">
        <v>72</v>
      </c>
      <c r="AY312" s="148" t="s">
        <v>181</v>
      </c>
    </row>
    <row r="313" spans="2:65" s="14" customFormat="1">
      <c r="B313" s="164"/>
      <c r="D313" s="147" t="s">
        <v>191</v>
      </c>
      <c r="E313" s="165" t="s">
        <v>1</v>
      </c>
      <c r="F313" s="166" t="s">
        <v>1435</v>
      </c>
      <c r="H313" s="165" t="s">
        <v>1</v>
      </c>
      <c r="I313" s="167"/>
      <c r="L313" s="164"/>
      <c r="M313" s="168"/>
      <c r="T313" s="169"/>
      <c r="AT313" s="165" t="s">
        <v>191</v>
      </c>
      <c r="AU313" s="165" t="s">
        <v>82</v>
      </c>
      <c r="AV313" s="14" t="s">
        <v>80</v>
      </c>
      <c r="AW313" s="14" t="s">
        <v>29</v>
      </c>
      <c r="AX313" s="14" t="s">
        <v>72</v>
      </c>
      <c r="AY313" s="165" t="s">
        <v>181</v>
      </c>
    </row>
    <row r="314" spans="2:65" s="12" customFormat="1">
      <c r="B314" s="146"/>
      <c r="D314" s="147" t="s">
        <v>191</v>
      </c>
      <c r="E314" s="148" t="s">
        <v>1</v>
      </c>
      <c r="F314" s="149" t="s">
        <v>1436</v>
      </c>
      <c r="H314" s="150">
        <v>-36</v>
      </c>
      <c r="I314" s="151"/>
      <c r="L314" s="146"/>
      <c r="M314" s="152"/>
      <c r="T314" s="153"/>
      <c r="AT314" s="148" t="s">
        <v>191</v>
      </c>
      <c r="AU314" s="148" t="s">
        <v>82</v>
      </c>
      <c r="AV314" s="12" t="s">
        <v>82</v>
      </c>
      <c r="AW314" s="12" t="s">
        <v>29</v>
      </c>
      <c r="AX314" s="12" t="s">
        <v>72</v>
      </c>
      <c r="AY314" s="148" t="s">
        <v>181</v>
      </c>
    </row>
    <row r="315" spans="2:65" s="13" customFormat="1">
      <c r="B315" s="154"/>
      <c r="D315" s="147" t="s">
        <v>191</v>
      </c>
      <c r="E315" s="155" t="s">
        <v>1</v>
      </c>
      <c r="F315" s="156" t="s">
        <v>193</v>
      </c>
      <c r="H315" s="157">
        <v>50.02000000000001</v>
      </c>
      <c r="I315" s="158"/>
      <c r="L315" s="154"/>
      <c r="M315" s="159"/>
      <c r="T315" s="160"/>
      <c r="AT315" s="155" t="s">
        <v>191</v>
      </c>
      <c r="AU315" s="155" t="s">
        <v>82</v>
      </c>
      <c r="AV315" s="13" t="s">
        <v>189</v>
      </c>
      <c r="AW315" s="13" t="s">
        <v>29</v>
      </c>
      <c r="AX315" s="13" t="s">
        <v>80</v>
      </c>
      <c r="AY315" s="155" t="s">
        <v>181</v>
      </c>
    </row>
    <row r="316" spans="2:65" s="1" customFormat="1" ht="33" customHeight="1">
      <c r="B316" s="132"/>
      <c r="C316" s="133" t="s">
        <v>591</v>
      </c>
      <c r="D316" s="133" t="s">
        <v>184</v>
      </c>
      <c r="E316" s="134" t="s">
        <v>627</v>
      </c>
      <c r="F316" s="135" t="s">
        <v>628</v>
      </c>
      <c r="G316" s="136" t="s">
        <v>187</v>
      </c>
      <c r="H316" s="137">
        <v>50</v>
      </c>
      <c r="I316" s="138"/>
      <c r="J316" s="139">
        <f>ROUND(I316*H316,2)</f>
        <v>0</v>
      </c>
      <c r="K316" s="135" t="s">
        <v>188</v>
      </c>
      <c r="L316" s="32"/>
      <c r="M316" s="180" t="s">
        <v>1</v>
      </c>
      <c r="N316" s="181" t="s">
        <v>37</v>
      </c>
      <c r="O316" s="182"/>
      <c r="P316" s="183">
        <f>O316*H316</f>
        <v>0</v>
      </c>
      <c r="Q316" s="183">
        <v>2.5999999999999998E-4</v>
      </c>
      <c r="R316" s="183">
        <f>Q316*H316</f>
        <v>1.2999999999999999E-2</v>
      </c>
      <c r="S316" s="183">
        <v>0</v>
      </c>
      <c r="T316" s="184">
        <f>S316*H316</f>
        <v>0</v>
      </c>
      <c r="AR316" s="144" t="s">
        <v>127</v>
      </c>
      <c r="AT316" s="144" t="s">
        <v>184</v>
      </c>
      <c r="AU316" s="144" t="s">
        <v>82</v>
      </c>
      <c r="AY316" s="17" t="s">
        <v>181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7" t="s">
        <v>80</v>
      </c>
      <c r="BK316" s="145">
        <f>ROUND(I316*H316,2)</f>
        <v>0</v>
      </c>
      <c r="BL316" s="17" t="s">
        <v>127</v>
      </c>
      <c r="BM316" s="144" t="s">
        <v>728</v>
      </c>
    </row>
    <row r="317" spans="2:65" s="1" customFormat="1" ht="6.95" customHeight="1">
      <c r="B317" s="44"/>
      <c r="C317" s="45"/>
      <c r="D317" s="45"/>
      <c r="E317" s="45"/>
      <c r="F317" s="45"/>
      <c r="G317" s="45"/>
      <c r="H317" s="45"/>
      <c r="I317" s="45"/>
      <c r="J317" s="45"/>
      <c r="K317" s="45"/>
      <c r="L317" s="32"/>
    </row>
  </sheetData>
  <autoFilter ref="C136:K316" xr:uid="{00000000-0009-0000-0000-000011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7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132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1462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ROUND(J134,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ROUND((SUM(BE134:BE278)),  2)</f>
        <v>0</v>
      </c>
      <c r="I33" s="92">
        <v>0.21</v>
      </c>
      <c r="J33" s="91">
        <f>ROUND(((SUM(BE134:BE278))*I33),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ROUND((SUM(BF134:BF278)),  2)</f>
        <v>0</v>
      </c>
      <c r="I34" s="92">
        <v>0.15</v>
      </c>
      <c r="J34" s="91">
        <f>ROUND(((SUM(BF134:BF278))*I34),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ROUND((SUM(BG134:BG278)),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ROUND((SUM(BH134:BH278)),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ROUND((SUM(BI134:BI278)),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17 - Chodba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J134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144</v>
      </c>
      <c r="E97" s="106"/>
      <c r="F97" s="106"/>
      <c r="G97" s="106"/>
      <c r="H97" s="106"/>
      <c r="I97" s="106"/>
      <c r="J97" s="107">
        <f>J135</f>
        <v>0</v>
      </c>
      <c r="L97" s="104"/>
    </row>
    <row r="98" spans="2:12" s="9" customFormat="1" ht="19.899999999999999" customHeight="1">
      <c r="B98" s="108"/>
      <c r="D98" s="109" t="s">
        <v>145</v>
      </c>
      <c r="E98" s="110"/>
      <c r="F98" s="110"/>
      <c r="G98" s="110"/>
      <c r="H98" s="110"/>
      <c r="I98" s="110"/>
      <c r="J98" s="111">
        <f>J136</f>
        <v>0</v>
      </c>
      <c r="L98" s="108"/>
    </row>
    <row r="99" spans="2:12" s="9" customFormat="1" ht="19.899999999999999" customHeight="1">
      <c r="B99" s="108"/>
      <c r="D99" s="109" t="s">
        <v>146</v>
      </c>
      <c r="E99" s="110"/>
      <c r="F99" s="110"/>
      <c r="G99" s="110"/>
      <c r="H99" s="110"/>
      <c r="I99" s="110"/>
      <c r="J99" s="111">
        <f>J167</f>
        <v>0</v>
      </c>
      <c r="L99" s="108"/>
    </row>
    <row r="100" spans="2:12" s="9" customFormat="1" ht="19.899999999999999" customHeight="1">
      <c r="B100" s="108"/>
      <c r="D100" s="109" t="s">
        <v>147</v>
      </c>
      <c r="E100" s="110"/>
      <c r="F100" s="110"/>
      <c r="G100" s="110"/>
      <c r="H100" s="110"/>
      <c r="I100" s="110"/>
      <c r="J100" s="111">
        <f>J173</f>
        <v>0</v>
      </c>
      <c r="L100" s="108"/>
    </row>
    <row r="101" spans="2:12" s="9" customFormat="1" ht="19.899999999999999" customHeight="1">
      <c r="B101" s="108"/>
      <c r="D101" s="109" t="s">
        <v>148</v>
      </c>
      <c r="E101" s="110"/>
      <c r="F101" s="110"/>
      <c r="G101" s="110"/>
      <c r="H101" s="110"/>
      <c r="I101" s="110"/>
      <c r="J101" s="111">
        <f>J182</f>
        <v>0</v>
      </c>
      <c r="L101" s="108"/>
    </row>
    <row r="102" spans="2:12" s="8" customFormat="1" ht="24.95" customHeight="1">
      <c r="B102" s="104"/>
      <c r="D102" s="105" t="s">
        <v>149</v>
      </c>
      <c r="E102" s="106"/>
      <c r="F102" s="106"/>
      <c r="G102" s="106"/>
      <c r="H102" s="106"/>
      <c r="I102" s="106"/>
      <c r="J102" s="107">
        <f>J184</f>
        <v>0</v>
      </c>
      <c r="L102" s="104"/>
    </row>
    <row r="103" spans="2:12" s="9" customFormat="1" ht="19.899999999999999" customHeight="1">
      <c r="B103" s="108"/>
      <c r="D103" s="109" t="s">
        <v>150</v>
      </c>
      <c r="E103" s="110"/>
      <c r="F103" s="110"/>
      <c r="G103" s="110"/>
      <c r="H103" s="110"/>
      <c r="I103" s="110"/>
      <c r="J103" s="111">
        <f>J185</f>
        <v>0</v>
      </c>
      <c r="L103" s="108"/>
    </row>
    <row r="104" spans="2:12" s="9" customFormat="1" ht="19.899999999999999" customHeight="1">
      <c r="B104" s="108"/>
      <c r="D104" s="109" t="s">
        <v>154</v>
      </c>
      <c r="E104" s="110"/>
      <c r="F104" s="110"/>
      <c r="G104" s="110"/>
      <c r="H104" s="110"/>
      <c r="I104" s="110"/>
      <c r="J104" s="111">
        <f>J194</f>
        <v>0</v>
      </c>
      <c r="L104" s="108"/>
    </row>
    <row r="105" spans="2:12" s="9" customFormat="1" ht="19.899999999999999" customHeight="1">
      <c r="B105" s="108"/>
      <c r="D105" s="109" t="s">
        <v>155</v>
      </c>
      <c r="E105" s="110"/>
      <c r="F105" s="110"/>
      <c r="G105" s="110"/>
      <c r="H105" s="110"/>
      <c r="I105" s="110"/>
      <c r="J105" s="111">
        <f>J197</f>
        <v>0</v>
      </c>
      <c r="L105" s="108"/>
    </row>
    <row r="106" spans="2:12" s="9" customFormat="1" ht="19.899999999999999" customHeight="1">
      <c r="B106" s="108"/>
      <c r="D106" s="109" t="s">
        <v>156</v>
      </c>
      <c r="E106" s="110"/>
      <c r="F106" s="110"/>
      <c r="G106" s="110"/>
      <c r="H106" s="110"/>
      <c r="I106" s="110"/>
      <c r="J106" s="111">
        <f>J199</f>
        <v>0</v>
      </c>
      <c r="L106" s="108"/>
    </row>
    <row r="107" spans="2:12" s="9" customFormat="1" ht="19.899999999999999" customHeight="1">
      <c r="B107" s="108"/>
      <c r="D107" s="109" t="s">
        <v>157</v>
      </c>
      <c r="E107" s="110"/>
      <c r="F107" s="110"/>
      <c r="G107" s="110"/>
      <c r="H107" s="110"/>
      <c r="I107" s="110"/>
      <c r="J107" s="111">
        <f>J203</f>
        <v>0</v>
      </c>
      <c r="L107" s="108"/>
    </row>
    <row r="108" spans="2:12" s="9" customFormat="1" ht="19.899999999999999" customHeight="1">
      <c r="B108" s="108"/>
      <c r="D108" s="109" t="s">
        <v>158</v>
      </c>
      <c r="E108" s="110"/>
      <c r="F108" s="110"/>
      <c r="G108" s="110"/>
      <c r="H108" s="110"/>
      <c r="I108" s="110"/>
      <c r="J108" s="111">
        <f>J214</f>
        <v>0</v>
      </c>
      <c r="L108" s="108"/>
    </row>
    <row r="109" spans="2:12" s="9" customFormat="1" ht="19.899999999999999" customHeight="1">
      <c r="B109" s="108"/>
      <c r="D109" s="109" t="s">
        <v>159</v>
      </c>
      <c r="E109" s="110"/>
      <c r="F109" s="110"/>
      <c r="G109" s="110"/>
      <c r="H109" s="110"/>
      <c r="I109" s="110"/>
      <c r="J109" s="111">
        <f>J220</f>
        <v>0</v>
      </c>
      <c r="L109" s="108"/>
    </row>
    <row r="110" spans="2:12" s="9" customFormat="1" ht="19.899999999999999" customHeight="1">
      <c r="B110" s="108"/>
      <c r="D110" s="109" t="s">
        <v>160</v>
      </c>
      <c r="E110" s="110"/>
      <c r="F110" s="110"/>
      <c r="G110" s="110"/>
      <c r="H110" s="110"/>
      <c r="I110" s="110"/>
      <c r="J110" s="111">
        <f>J226</f>
        <v>0</v>
      </c>
      <c r="L110" s="108"/>
    </row>
    <row r="111" spans="2:12" s="9" customFormat="1" ht="19.899999999999999" customHeight="1">
      <c r="B111" s="108"/>
      <c r="D111" s="109" t="s">
        <v>162</v>
      </c>
      <c r="E111" s="110"/>
      <c r="F111" s="110"/>
      <c r="G111" s="110"/>
      <c r="H111" s="110"/>
      <c r="I111" s="110"/>
      <c r="J111" s="111">
        <f>J229</f>
        <v>0</v>
      </c>
      <c r="L111" s="108"/>
    </row>
    <row r="112" spans="2:12" s="9" customFormat="1" ht="19.899999999999999" customHeight="1">
      <c r="B112" s="108"/>
      <c r="D112" s="109" t="s">
        <v>163</v>
      </c>
      <c r="E112" s="110"/>
      <c r="F112" s="110"/>
      <c r="G112" s="110"/>
      <c r="H112" s="110"/>
      <c r="I112" s="110"/>
      <c r="J112" s="111">
        <f>J246</f>
        <v>0</v>
      </c>
      <c r="L112" s="108"/>
    </row>
    <row r="113" spans="2:12" s="9" customFormat="1" ht="19.899999999999999" customHeight="1">
      <c r="B113" s="108"/>
      <c r="D113" s="109" t="s">
        <v>164</v>
      </c>
      <c r="E113" s="110"/>
      <c r="F113" s="110"/>
      <c r="G113" s="110"/>
      <c r="H113" s="110"/>
      <c r="I113" s="110"/>
      <c r="J113" s="111">
        <f>J264</f>
        <v>0</v>
      </c>
      <c r="L113" s="108"/>
    </row>
    <row r="114" spans="2:12" s="9" customFormat="1" ht="19.899999999999999" customHeight="1">
      <c r="B114" s="108"/>
      <c r="D114" s="109" t="s">
        <v>165</v>
      </c>
      <c r="E114" s="110"/>
      <c r="F114" s="110"/>
      <c r="G114" s="110"/>
      <c r="H114" s="110"/>
      <c r="I114" s="110"/>
      <c r="J114" s="111">
        <f>J267</f>
        <v>0</v>
      </c>
      <c r="L114" s="108"/>
    </row>
    <row r="115" spans="2:12" s="1" customFormat="1" ht="21.75" customHeight="1">
      <c r="B115" s="32"/>
      <c r="L115" s="32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2"/>
    </row>
    <row r="120" spans="2:12" s="1" customFormat="1" ht="6.95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2"/>
    </row>
    <row r="121" spans="2:12" s="1" customFormat="1" ht="24.95" customHeight="1">
      <c r="B121" s="32"/>
      <c r="C121" s="21" t="s">
        <v>166</v>
      </c>
      <c r="L121" s="32"/>
    </row>
    <row r="122" spans="2:12" s="1" customFormat="1" ht="6.95" customHeight="1">
      <c r="B122" s="32"/>
      <c r="L122" s="32"/>
    </row>
    <row r="123" spans="2:12" s="1" customFormat="1" ht="12" customHeight="1">
      <c r="B123" s="32"/>
      <c r="C123" s="27" t="s">
        <v>16</v>
      </c>
      <c r="L123" s="32"/>
    </row>
    <row r="124" spans="2:12" s="1" customFormat="1" ht="16.5" customHeight="1">
      <c r="B124" s="32"/>
      <c r="E124" s="235" t="str">
        <f>E7</f>
        <v>Rekonstrukce ubytovacího zázemí pavilon A</v>
      </c>
      <c r="F124" s="236"/>
      <c r="G124" s="236"/>
      <c r="H124" s="236"/>
      <c r="L124" s="32"/>
    </row>
    <row r="125" spans="2:12" s="1" customFormat="1" ht="12" customHeight="1">
      <c r="B125" s="32"/>
      <c r="C125" s="27" t="s">
        <v>137</v>
      </c>
      <c r="L125" s="32"/>
    </row>
    <row r="126" spans="2:12" s="1" customFormat="1" ht="16.5" customHeight="1">
      <c r="B126" s="32"/>
      <c r="E126" s="198" t="str">
        <f>E9</f>
        <v>17 - Chodba</v>
      </c>
      <c r="F126" s="234"/>
      <c r="G126" s="234"/>
      <c r="H126" s="234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F12</f>
        <v xml:space="preserve"> </v>
      </c>
      <c r="I128" s="27" t="s">
        <v>22</v>
      </c>
      <c r="J128" s="52">
        <f>IF(J12="","",J12)</f>
        <v>0</v>
      </c>
      <c r="L128" s="32"/>
    </row>
    <row r="129" spans="2:65" s="1" customFormat="1" ht="6.95" customHeight="1">
      <c r="B129" s="32"/>
      <c r="L129" s="32"/>
    </row>
    <row r="130" spans="2:65" s="1" customFormat="1" ht="15.2" customHeight="1">
      <c r="B130" s="32"/>
      <c r="C130" s="27" t="s">
        <v>23</v>
      </c>
      <c r="F130" s="25" t="str">
        <f>E15</f>
        <v xml:space="preserve"> </v>
      </c>
      <c r="I130" s="27" t="s">
        <v>28</v>
      </c>
      <c r="J130" s="30" t="str">
        <f>E21</f>
        <v xml:space="preserve"> </v>
      </c>
      <c r="L130" s="32"/>
    </row>
    <row r="131" spans="2:65" s="1" customFormat="1" ht="15.2" customHeight="1">
      <c r="B131" s="32"/>
      <c r="C131" s="27" t="s">
        <v>26</v>
      </c>
      <c r="F131" s="25" t="str">
        <f>IF(E18="","",E18)</f>
        <v>Vyplň údaj</v>
      </c>
      <c r="I131" s="27" t="s">
        <v>30</v>
      </c>
      <c r="J131" s="30" t="str">
        <f>E24</f>
        <v xml:space="preserve"> 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2"/>
      <c r="C133" s="113" t="s">
        <v>167</v>
      </c>
      <c r="D133" s="114" t="s">
        <v>57</v>
      </c>
      <c r="E133" s="114" t="s">
        <v>53</v>
      </c>
      <c r="F133" s="114" t="s">
        <v>54</v>
      </c>
      <c r="G133" s="114" t="s">
        <v>168</v>
      </c>
      <c r="H133" s="114" t="s">
        <v>169</v>
      </c>
      <c r="I133" s="114" t="s">
        <v>170</v>
      </c>
      <c r="J133" s="114" t="s">
        <v>141</v>
      </c>
      <c r="K133" s="115" t="s">
        <v>171</v>
      </c>
      <c r="L133" s="112"/>
      <c r="M133" s="59" t="s">
        <v>1</v>
      </c>
      <c r="N133" s="60" t="s">
        <v>36</v>
      </c>
      <c r="O133" s="60" t="s">
        <v>172</v>
      </c>
      <c r="P133" s="60" t="s">
        <v>173</v>
      </c>
      <c r="Q133" s="60" t="s">
        <v>174</v>
      </c>
      <c r="R133" s="60" t="s">
        <v>175</v>
      </c>
      <c r="S133" s="60" t="s">
        <v>176</v>
      </c>
      <c r="T133" s="61" t="s">
        <v>177</v>
      </c>
    </row>
    <row r="134" spans="2:65" s="1" customFormat="1" ht="22.9" customHeight="1">
      <c r="B134" s="32"/>
      <c r="C134" s="64" t="s">
        <v>178</v>
      </c>
      <c r="J134" s="116">
        <f>BK134</f>
        <v>0</v>
      </c>
      <c r="L134" s="32"/>
      <c r="M134" s="62"/>
      <c r="N134" s="53"/>
      <c r="O134" s="53"/>
      <c r="P134" s="117">
        <f>P135+P184</f>
        <v>0</v>
      </c>
      <c r="Q134" s="53"/>
      <c r="R134" s="117">
        <f>R135+R184</f>
        <v>6.8260967699999995</v>
      </c>
      <c r="S134" s="53"/>
      <c r="T134" s="118">
        <f>T135+T184</f>
        <v>1.3158214399999999</v>
      </c>
      <c r="AT134" s="17" t="s">
        <v>71</v>
      </c>
      <c r="AU134" s="17" t="s">
        <v>143</v>
      </c>
      <c r="BK134" s="119">
        <f>BK135+BK184</f>
        <v>0</v>
      </c>
    </row>
    <row r="135" spans="2:65" s="11" customFormat="1" ht="25.9" customHeight="1">
      <c r="B135" s="120"/>
      <c r="D135" s="121" t="s">
        <v>71</v>
      </c>
      <c r="E135" s="122" t="s">
        <v>179</v>
      </c>
      <c r="F135" s="122" t="s">
        <v>180</v>
      </c>
      <c r="I135" s="123"/>
      <c r="J135" s="124">
        <f>BK135</f>
        <v>0</v>
      </c>
      <c r="L135" s="120"/>
      <c r="M135" s="125"/>
      <c r="P135" s="126">
        <f>P136+P167+P173+P182</f>
        <v>0</v>
      </c>
      <c r="R135" s="126">
        <f>R136+R167+R173+R182</f>
        <v>1.90388168</v>
      </c>
      <c r="T135" s="127">
        <f>T136+T167+T173+T182</f>
        <v>0.27360000000000001</v>
      </c>
      <c r="AR135" s="121" t="s">
        <v>80</v>
      </c>
      <c r="AT135" s="128" t="s">
        <v>71</v>
      </c>
      <c r="AU135" s="128" t="s">
        <v>72</v>
      </c>
      <c r="AY135" s="121" t="s">
        <v>181</v>
      </c>
      <c r="BK135" s="129">
        <f>BK136+BK167+BK173+BK182</f>
        <v>0</v>
      </c>
    </row>
    <row r="136" spans="2:65" s="11" customFormat="1" ht="22.9" customHeight="1">
      <c r="B136" s="120"/>
      <c r="D136" s="121" t="s">
        <v>71</v>
      </c>
      <c r="E136" s="130" t="s">
        <v>182</v>
      </c>
      <c r="F136" s="130" t="s">
        <v>183</v>
      </c>
      <c r="I136" s="123"/>
      <c r="J136" s="131">
        <f>BK136</f>
        <v>0</v>
      </c>
      <c r="L136" s="120"/>
      <c r="M136" s="125"/>
      <c r="P136" s="126">
        <f>SUM(P137:P166)</f>
        <v>0</v>
      </c>
      <c r="R136" s="126">
        <f>SUM(R137:R166)</f>
        <v>1.8891816800000001</v>
      </c>
      <c r="T136" s="127">
        <f>SUM(T137:T166)</f>
        <v>0</v>
      </c>
      <c r="AR136" s="121" t="s">
        <v>80</v>
      </c>
      <c r="AT136" s="128" t="s">
        <v>71</v>
      </c>
      <c r="AU136" s="128" t="s">
        <v>80</v>
      </c>
      <c r="AY136" s="121" t="s">
        <v>181</v>
      </c>
      <c r="BK136" s="129">
        <f>SUM(BK137:BK166)</f>
        <v>0</v>
      </c>
    </row>
    <row r="137" spans="2:65" s="1" customFormat="1" ht="33" customHeight="1">
      <c r="B137" s="132"/>
      <c r="C137" s="133" t="s">
        <v>80</v>
      </c>
      <c r="D137" s="133" t="s">
        <v>184</v>
      </c>
      <c r="E137" s="134" t="s">
        <v>631</v>
      </c>
      <c r="F137" s="135" t="s">
        <v>632</v>
      </c>
      <c r="G137" s="136" t="s">
        <v>187</v>
      </c>
      <c r="H137" s="137">
        <v>88.5</v>
      </c>
      <c r="I137" s="138"/>
      <c r="J137" s="139">
        <f>ROUND(I137*H137,2)</f>
        <v>0</v>
      </c>
      <c r="K137" s="135" t="s">
        <v>188</v>
      </c>
      <c r="L137" s="32"/>
      <c r="M137" s="140" t="s">
        <v>1</v>
      </c>
      <c r="N137" s="141" t="s">
        <v>37</v>
      </c>
      <c r="P137" s="142">
        <f>O137*H137</f>
        <v>0</v>
      </c>
      <c r="Q137" s="142">
        <v>3.0000000000000001E-3</v>
      </c>
      <c r="R137" s="142">
        <f>Q137*H137</f>
        <v>0.26550000000000001</v>
      </c>
      <c r="S137" s="142">
        <v>0</v>
      </c>
      <c r="T137" s="143">
        <f>S137*H137</f>
        <v>0</v>
      </c>
      <c r="AR137" s="144" t="s">
        <v>189</v>
      </c>
      <c r="AT137" s="144" t="s">
        <v>184</v>
      </c>
      <c r="AU137" s="144" t="s">
        <v>82</v>
      </c>
      <c r="AY137" s="17" t="s">
        <v>181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80</v>
      </c>
      <c r="BK137" s="145">
        <f>ROUND(I137*H137,2)</f>
        <v>0</v>
      </c>
      <c r="BL137" s="17" t="s">
        <v>189</v>
      </c>
      <c r="BM137" s="144" t="s">
        <v>1463</v>
      </c>
    </row>
    <row r="138" spans="2:65" s="1" customFormat="1" ht="24.2" customHeight="1">
      <c r="B138" s="132"/>
      <c r="C138" s="133" t="s">
        <v>82</v>
      </c>
      <c r="D138" s="133" t="s">
        <v>184</v>
      </c>
      <c r="E138" s="134" t="s">
        <v>185</v>
      </c>
      <c r="F138" s="135" t="s">
        <v>186</v>
      </c>
      <c r="G138" s="136" t="s">
        <v>187</v>
      </c>
      <c r="H138" s="137">
        <v>214.762</v>
      </c>
      <c r="I138" s="138"/>
      <c r="J138" s="139">
        <f>ROUND(I138*H138,2)</f>
        <v>0</v>
      </c>
      <c r="K138" s="135" t="s">
        <v>188</v>
      </c>
      <c r="L138" s="32"/>
      <c r="M138" s="140" t="s">
        <v>1</v>
      </c>
      <c r="N138" s="141" t="s">
        <v>37</v>
      </c>
      <c r="P138" s="142">
        <f>O138*H138</f>
        <v>0</v>
      </c>
      <c r="Q138" s="142">
        <v>2.5999999999999998E-4</v>
      </c>
      <c r="R138" s="142">
        <f>Q138*H138</f>
        <v>5.5838119999999998E-2</v>
      </c>
      <c r="S138" s="142">
        <v>0</v>
      </c>
      <c r="T138" s="143">
        <f>S138*H138</f>
        <v>0</v>
      </c>
      <c r="AR138" s="144" t="s">
        <v>189</v>
      </c>
      <c r="AT138" s="144" t="s">
        <v>184</v>
      </c>
      <c r="AU138" s="144" t="s">
        <v>82</v>
      </c>
      <c r="AY138" s="17" t="s">
        <v>181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80</v>
      </c>
      <c r="BK138" s="145">
        <f>ROUND(I138*H138,2)</f>
        <v>0</v>
      </c>
      <c r="BL138" s="17" t="s">
        <v>189</v>
      </c>
      <c r="BM138" s="144" t="s">
        <v>634</v>
      </c>
    </row>
    <row r="139" spans="2:65" s="12" customFormat="1" ht="22.5">
      <c r="B139" s="146"/>
      <c r="D139" s="147" t="s">
        <v>191</v>
      </c>
      <c r="E139" s="148" t="s">
        <v>1</v>
      </c>
      <c r="F139" s="149" t="s">
        <v>1464</v>
      </c>
      <c r="H139" s="150">
        <v>140.30199999999999</v>
      </c>
      <c r="I139" s="151"/>
      <c r="L139" s="146"/>
      <c r="M139" s="152"/>
      <c r="T139" s="153"/>
      <c r="AT139" s="148" t="s">
        <v>191</v>
      </c>
      <c r="AU139" s="148" t="s">
        <v>82</v>
      </c>
      <c r="AV139" s="12" t="s">
        <v>82</v>
      </c>
      <c r="AW139" s="12" t="s">
        <v>29</v>
      </c>
      <c r="AX139" s="12" t="s">
        <v>72</v>
      </c>
      <c r="AY139" s="148" t="s">
        <v>181</v>
      </c>
    </row>
    <row r="140" spans="2:65" s="12" customFormat="1">
      <c r="B140" s="146"/>
      <c r="D140" s="147" t="s">
        <v>191</v>
      </c>
      <c r="E140" s="148" t="s">
        <v>1</v>
      </c>
      <c r="F140" s="149" t="s">
        <v>1465</v>
      </c>
      <c r="H140" s="150">
        <v>-14.4</v>
      </c>
      <c r="I140" s="151"/>
      <c r="L140" s="146"/>
      <c r="M140" s="152"/>
      <c r="T140" s="153"/>
      <c r="AT140" s="148" t="s">
        <v>191</v>
      </c>
      <c r="AU140" s="148" t="s">
        <v>82</v>
      </c>
      <c r="AV140" s="12" t="s">
        <v>82</v>
      </c>
      <c r="AW140" s="12" t="s">
        <v>29</v>
      </c>
      <c r="AX140" s="12" t="s">
        <v>72</v>
      </c>
      <c r="AY140" s="148" t="s">
        <v>181</v>
      </c>
    </row>
    <row r="141" spans="2:65" s="12" customFormat="1">
      <c r="B141" s="146"/>
      <c r="D141" s="147" t="s">
        <v>191</v>
      </c>
      <c r="E141" s="148" t="s">
        <v>1</v>
      </c>
      <c r="F141" s="149" t="s">
        <v>1466</v>
      </c>
      <c r="H141" s="150">
        <v>-5.7</v>
      </c>
      <c r="I141" s="151"/>
      <c r="L141" s="146"/>
      <c r="M141" s="152"/>
      <c r="T141" s="153"/>
      <c r="AT141" s="148" t="s">
        <v>191</v>
      </c>
      <c r="AU141" s="148" t="s">
        <v>82</v>
      </c>
      <c r="AV141" s="12" t="s">
        <v>82</v>
      </c>
      <c r="AW141" s="12" t="s">
        <v>29</v>
      </c>
      <c r="AX141" s="12" t="s">
        <v>72</v>
      </c>
      <c r="AY141" s="148" t="s">
        <v>181</v>
      </c>
    </row>
    <row r="142" spans="2:65" s="12" customFormat="1">
      <c r="B142" s="146"/>
      <c r="D142" s="147" t="s">
        <v>191</v>
      </c>
      <c r="E142" s="148" t="s">
        <v>1</v>
      </c>
      <c r="F142" s="149" t="s">
        <v>1467</v>
      </c>
      <c r="H142" s="150">
        <v>111.36</v>
      </c>
      <c r="I142" s="151"/>
      <c r="L142" s="146"/>
      <c r="M142" s="152"/>
      <c r="T142" s="153"/>
      <c r="AT142" s="148" t="s">
        <v>191</v>
      </c>
      <c r="AU142" s="148" t="s">
        <v>82</v>
      </c>
      <c r="AV142" s="12" t="s">
        <v>82</v>
      </c>
      <c r="AW142" s="12" t="s">
        <v>29</v>
      </c>
      <c r="AX142" s="12" t="s">
        <v>72</v>
      </c>
      <c r="AY142" s="148" t="s">
        <v>181</v>
      </c>
    </row>
    <row r="143" spans="2:65" s="12" customFormat="1">
      <c r="B143" s="146"/>
      <c r="D143" s="147" t="s">
        <v>191</v>
      </c>
      <c r="E143" s="148" t="s">
        <v>1</v>
      </c>
      <c r="F143" s="149" t="s">
        <v>1465</v>
      </c>
      <c r="H143" s="150">
        <v>-14.4</v>
      </c>
      <c r="I143" s="151"/>
      <c r="L143" s="146"/>
      <c r="M143" s="152"/>
      <c r="T143" s="153"/>
      <c r="AT143" s="148" t="s">
        <v>191</v>
      </c>
      <c r="AU143" s="148" t="s">
        <v>82</v>
      </c>
      <c r="AV143" s="12" t="s">
        <v>82</v>
      </c>
      <c r="AW143" s="12" t="s">
        <v>29</v>
      </c>
      <c r="AX143" s="12" t="s">
        <v>72</v>
      </c>
      <c r="AY143" s="148" t="s">
        <v>181</v>
      </c>
    </row>
    <row r="144" spans="2:65" s="12" customFormat="1">
      <c r="B144" s="146"/>
      <c r="D144" s="147" t="s">
        <v>191</v>
      </c>
      <c r="E144" s="148" t="s">
        <v>1</v>
      </c>
      <c r="F144" s="149" t="s">
        <v>1468</v>
      </c>
      <c r="H144" s="150">
        <v>-2.4</v>
      </c>
      <c r="I144" s="151"/>
      <c r="L144" s="146"/>
      <c r="M144" s="152"/>
      <c r="T144" s="153"/>
      <c r="AT144" s="148" t="s">
        <v>191</v>
      </c>
      <c r="AU144" s="148" t="s">
        <v>82</v>
      </c>
      <c r="AV144" s="12" t="s">
        <v>82</v>
      </c>
      <c r="AW144" s="12" t="s">
        <v>29</v>
      </c>
      <c r="AX144" s="12" t="s">
        <v>72</v>
      </c>
      <c r="AY144" s="148" t="s">
        <v>181</v>
      </c>
    </row>
    <row r="145" spans="2:65" s="13" customFormat="1">
      <c r="B145" s="154"/>
      <c r="D145" s="147" t="s">
        <v>191</v>
      </c>
      <c r="E145" s="155" t="s">
        <v>1</v>
      </c>
      <c r="F145" s="156" t="s">
        <v>193</v>
      </c>
      <c r="H145" s="157">
        <v>214.76199999999997</v>
      </c>
      <c r="I145" s="158"/>
      <c r="L145" s="154"/>
      <c r="M145" s="159"/>
      <c r="T145" s="160"/>
      <c r="AT145" s="155" t="s">
        <v>191</v>
      </c>
      <c r="AU145" s="155" t="s">
        <v>82</v>
      </c>
      <c r="AV145" s="13" t="s">
        <v>189</v>
      </c>
      <c r="AW145" s="13" t="s">
        <v>29</v>
      </c>
      <c r="AX145" s="13" t="s">
        <v>80</v>
      </c>
      <c r="AY145" s="155" t="s">
        <v>181</v>
      </c>
    </row>
    <row r="146" spans="2:65" s="1" customFormat="1" ht="24.2" customHeight="1">
      <c r="B146" s="132"/>
      <c r="C146" s="133" t="s">
        <v>197</v>
      </c>
      <c r="D146" s="133" t="s">
        <v>184</v>
      </c>
      <c r="E146" s="134" t="s">
        <v>194</v>
      </c>
      <c r="F146" s="135" t="s">
        <v>195</v>
      </c>
      <c r="G146" s="136" t="s">
        <v>187</v>
      </c>
      <c r="H146" s="137">
        <v>214.762</v>
      </c>
      <c r="I146" s="138"/>
      <c r="J146" s="139">
        <f>ROUND(I146*H146,2)</f>
        <v>0</v>
      </c>
      <c r="K146" s="135" t="s">
        <v>188</v>
      </c>
      <c r="L146" s="32"/>
      <c r="M146" s="140" t="s">
        <v>1</v>
      </c>
      <c r="N146" s="141" t="s">
        <v>37</v>
      </c>
      <c r="P146" s="142">
        <f>O146*H146</f>
        <v>0</v>
      </c>
      <c r="Q146" s="142">
        <v>4.3800000000000002E-3</v>
      </c>
      <c r="R146" s="142">
        <f>Q146*H146</f>
        <v>0.94065756</v>
      </c>
      <c r="S146" s="142">
        <v>0</v>
      </c>
      <c r="T146" s="143">
        <f>S146*H146</f>
        <v>0</v>
      </c>
      <c r="AR146" s="144" t="s">
        <v>189</v>
      </c>
      <c r="AT146" s="144" t="s">
        <v>184</v>
      </c>
      <c r="AU146" s="144" t="s">
        <v>82</v>
      </c>
      <c r="AY146" s="17" t="s">
        <v>181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7" t="s">
        <v>80</v>
      </c>
      <c r="BK146" s="145">
        <f>ROUND(I146*H146,2)</f>
        <v>0</v>
      </c>
      <c r="BL146" s="17" t="s">
        <v>189</v>
      </c>
      <c r="BM146" s="144" t="s">
        <v>639</v>
      </c>
    </row>
    <row r="147" spans="2:65" s="1" customFormat="1" ht="24.2" customHeight="1">
      <c r="B147" s="132"/>
      <c r="C147" s="133" t="s">
        <v>189</v>
      </c>
      <c r="D147" s="133" t="s">
        <v>184</v>
      </c>
      <c r="E147" s="134" t="s">
        <v>198</v>
      </c>
      <c r="F147" s="135" t="s">
        <v>199</v>
      </c>
      <c r="G147" s="136" t="s">
        <v>187</v>
      </c>
      <c r="H147" s="137">
        <v>209.06200000000001</v>
      </c>
      <c r="I147" s="138"/>
      <c r="J147" s="139">
        <f>ROUND(I147*H147,2)</f>
        <v>0</v>
      </c>
      <c r="K147" s="135" t="s">
        <v>188</v>
      </c>
      <c r="L147" s="32"/>
      <c r="M147" s="140" t="s">
        <v>1</v>
      </c>
      <c r="N147" s="141" t="s">
        <v>37</v>
      </c>
      <c r="P147" s="142">
        <f>O147*H147</f>
        <v>0</v>
      </c>
      <c r="Q147" s="142">
        <v>3.0000000000000001E-3</v>
      </c>
      <c r="R147" s="142">
        <f>Q147*H147</f>
        <v>0.62718600000000002</v>
      </c>
      <c r="S147" s="142">
        <v>0</v>
      </c>
      <c r="T147" s="143">
        <f>S147*H147</f>
        <v>0</v>
      </c>
      <c r="AR147" s="144" t="s">
        <v>189</v>
      </c>
      <c r="AT147" s="144" t="s">
        <v>184</v>
      </c>
      <c r="AU147" s="144" t="s">
        <v>82</v>
      </c>
      <c r="AY147" s="17" t="s">
        <v>181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80</v>
      </c>
      <c r="BK147" s="145">
        <f>ROUND(I147*H147,2)</f>
        <v>0</v>
      </c>
      <c r="BL147" s="17" t="s">
        <v>189</v>
      </c>
      <c r="BM147" s="144" t="s">
        <v>640</v>
      </c>
    </row>
    <row r="148" spans="2:65" s="12" customFormat="1">
      <c r="B148" s="146"/>
      <c r="D148" s="147" t="s">
        <v>191</v>
      </c>
      <c r="E148" s="148" t="s">
        <v>1</v>
      </c>
      <c r="F148" s="149" t="s">
        <v>1469</v>
      </c>
      <c r="H148" s="150">
        <v>214.762</v>
      </c>
      <c r="I148" s="151"/>
      <c r="L148" s="146"/>
      <c r="M148" s="152"/>
      <c r="T148" s="153"/>
      <c r="AT148" s="148" t="s">
        <v>191</v>
      </c>
      <c r="AU148" s="148" t="s">
        <v>82</v>
      </c>
      <c r="AV148" s="12" t="s">
        <v>82</v>
      </c>
      <c r="AW148" s="12" t="s">
        <v>29</v>
      </c>
      <c r="AX148" s="12" t="s">
        <v>72</v>
      </c>
      <c r="AY148" s="148" t="s">
        <v>181</v>
      </c>
    </row>
    <row r="149" spans="2:65" s="14" customFormat="1">
      <c r="B149" s="164"/>
      <c r="D149" s="147" t="s">
        <v>191</v>
      </c>
      <c r="E149" s="165" t="s">
        <v>1</v>
      </c>
      <c r="F149" s="166" t="s">
        <v>735</v>
      </c>
      <c r="H149" s="165" t="s">
        <v>1</v>
      </c>
      <c r="I149" s="167"/>
      <c r="L149" s="164"/>
      <c r="M149" s="168"/>
      <c r="T149" s="169"/>
      <c r="AT149" s="165" t="s">
        <v>191</v>
      </c>
      <c r="AU149" s="165" t="s">
        <v>82</v>
      </c>
      <c r="AV149" s="14" t="s">
        <v>80</v>
      </c>
      <c r="AW149" s="14" t="s">
        <v>29</v>
      </c>
      <c r="AX149" s="14" t="s">
        <v>72</v>
      </c>
      <c r="AY149" s="165" t="s">
        <v>181</v>
      </c>
    </row>
    <row r="150" spans="2:65" s="12" customFormat="1">
      <c r="B150" s="146"/>
      <c r="D150" s="147" t="s">
        <v>191</v>
      </c>
      <c r="E150" s="148" t="s">
        <v>1</v>
      </c>
      <c r="F150" s="149" t="s">
        <v>1470</v>
      </c>
      <c r="H150" s="150">
        <v>-5.7</v>
      </c>
      <c r="I150" s="151"/>
      <c r="L150" s="146"/>
      <c r="M150" s="152"/>
      <c r="T150" s="153"/>
      <c r="AT150" s="148" t="s">
        <v>191</v>
      </c>
      <c r="AU150" s="148" t="s">
        <v>82</v>
      </c>
      <c r="AV150" s="12" t="s">
        <v>82</v>
      </c>
      <c r="AW150" s="12" t="s">
        <v>29</v>
      </c>
      <c r="AX150" s="12" t="s">
        <v>72</v>
      </c>
      <c r="AY150" s="148" t="s">
        <v>181</v>
      </c>
    </row>
    <row r="151" spans="2:65" s="13" customFormat="1">
      <c r="B151" s="154"/>
      <c r="D151" s="147" t="s">
        <v>191</v>
      </c>
      <c r="E151" s="155" t="s">
        <v>1</v>
      </c>
      <c r="F151" s="156" t="s">
        <v>193</v>
      </c>
      <c r="H151" s="157">
        <v>209.06200000000001</v>
      </c>
      <c r="I151" s="158"/>
      <c r="L151" s="154"/>
      <c r="M151" s="159"/>
      <c r="T151" s="160"/>
      <c r="AT151" s="155" t="s">
        <v>191</v>
      </c>
      <c r="AU151" s="155" t="s">
        <v>82</v>
      </c>
      <c r="AV151" s="13" t="s">
        <v>189</v>
      </c>
      <c r="AW151" s="13" t="s">
        <v>29</v>
      </c>
      <c r="AX151" s="13" t="s">
        <v>80</v>
      </c>
      <c r="AY151" s="155" t="s">
        <v>181</v>
      </c>
    </row>
    <row r="152" spans="2:65" s="1" customFormat="1" ht="16.5" customHeight="1">
      <c r="B152" s="132"/>
      <c r="C152" s="133" t="s">
        <v>206</v>
      </c>
      <c r="D152" s="133" t="s">
        <v>184</v>
      </c>
      <c r="E152" s="134" t="s">
        <v>201</v>
      </c>
      <c r="F152" s="135" t="s">
        <v>202</v>
      </c>
      <c r="G152" s="136" t="s">
        <v>187</v>
      </c>
      <c r="H152" s="137">
        <v>69.152000000000001</v>
      </c>
      <c r="I152" s="138"/>
      <c r="J152" s="139">
        <f>ROUND(I152*H152,2)</f>
        <v>0</v>
      </c>
      <c r="K152" s="135" t="s">
        <v>188</v>
      </c>
      <c r="L152" s="32"/>
      <c r="M152" s="140" t="s">
        <v>1</v>
      </c>
      <c r="N152" s="141" t="s">
        <v>37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189</v>
      </c>
      <c r="AT152" s="144" t="s">
        <v>184</v>
      </c>
      <c r="AU152" s="144" t="s">
        <v>82</v>
      </c>
      <c r="AY152" s="17" t="s">
        <v>181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7" t="s">
        <v>80</v>
      </c>
      <c r="BK152" s="145">
        <f>ROUND(I152*H152,2)</f>
        <v>0</v>
      </c>
      <c r="BL152" s="17" t="s">
        <v>189</v>
      </c>
      <c r="BM152" s="144" t="s">
        <v>642</v>
      </c>
    </row>
    <row r="153" spans="2:65" s="1" customFormat="1" ht="19.5">
      <c r="B153" s="32"/>
      <c r="D153" s="147" t="s">
        <v>204</v>
      </c>
      <c r="F153" s="161" t="s">
        <v>205</v>
      </c>
      <c r="I153" s="162"/>
      <c r="L153" s="32"/>
      <c r="M153" s="163"/>
      <c r="T153" s="56"/>
      <c r="AT153" s="17" t="s">
        <v>204</v>
      </c>
      <c r="AU153" s="17" t="s">
        <v>82</v>
      </c>
    </row>
    <row r="154" spans="2:65" s="12" customFormat="1">
      <c r="B154" s="146"/>
      <c r="D154" s="147" t="s">
        <v>191</v>
      </c>
      <c r="E154" s="148" t="s">
        <v>1</v>
      </c>
      <c r="F154" s="149" t="s">
        <v>1471</v>
      </c>
      <c r="H154" s="150">
        <v>31.5</v>
      </c>
      <c r="I154" s="151"/>
      <c r="L154" s="146"/>
      <c r="M154" s="152"/>
      <c r="T154" s="153"/>
      <c r="AT154" s="148" t="s">
        <v>191</v>
      </c>
      <c r="AU154" s="148" t="s">
        <v>82</v>
      </c>
      <c r="AV154" s="12" t="s">
        <v>82</v>
      </c>
      <c r="AW154" s="12" t="s">
        <v>29</v>
      </c>
      <c r="AX154" s="12" t="s">
        <v>72</v>
      </c>
      <c r="AY154" s="148" t="s">
        <v>181</v>
      </c>
    </row>
    <row r="155" spans="2:65" s="12" customFormat="1">
      <c r="B155" s="146"/>
      <c r="D155" s="147" t="s">
        <v>191</v>
      </c>
      <c r="E155" s="148" t="s">
        <v>1</v>
      </c>
      <c r="F155" s="149" t="s">
        <v>1472</v>
      </c>
      <c r="H155" s="150">
        <v>2.56</v>
      </c>
      <c r="I155" s="151"/>
      <c r="L155" s="146"/>
      <c r="M155" s="152"/>
      <c r="T155" s="153"/>
      <c r="AT155" s="148" t="s">
        <v>191</v>
      </c>
      <c r="AU155" s="148" t="s">
        <v>82</v>
      </c>
      <c r="AV155" s="12" t="s">
        <v>82</v>
      </c>
      <c r="AW155" s="12" t="s">
        <v>29</v>
      </c>
      <c r="AX155" s="12" t="s">
        <v>72</v>
      </c>
      <c r="AY155" s="148" t="s">
        <v>181</v>
      </c>
    </row>
    <row r="156" spans="2:65" s="12" customFormat="1">
      <c r="B156" s="146"/>
      <c r="D156" s="147" t="s">
        <v>191</v>
      </c>
      <c r="E156" s="148" t="s">
        <v>1</v>
      </c>
      <c r="F156" s="149" t="s">
        <v>1473</v>
      </c>
      <c r="H156" s="150">
        <v>6.48</v>
      </c>
      <c r="I156" s="151"/>
      <c r="L156" s="146"/>
      <c r="M156" s="152"/>
      <c r="T156" s="153"/>
      <c r="AT156" s="148" t="s">
        <v>191</v>
      </c>
      <c r="AU156" s="148" t="s">
        <v>82</v>
      </c>
      <c r="AV156" s="12" t="s">
        <v>82</v>
      </c>
      <c r="AW156" s="12" t="s">
        <v>29</v>
      </c>
      <c r="AX156" s="12" t="s">
        <v>72</v>
      </c>
      <c r="AY156" s="148" t="s">
        <v>181</v>
      </c>
    </row>
    <row r="157" spans="2:65" s="12" customFormat="1">
      <c r="B157" s="146"/>
      <c r="D157" s="147" t="s">
        <v>191</v>
      </c>
      <c r="E157" s="148" t="s">
        <v>1</v>
      </c>
      <c r="F157" s="149" t="s">
        <v>1474</v>
      </c>
      <c r="H157" s="150">
        <v>7.14</v>
      </c>
      <c r="I157" s="151"/>
      <c r="L157" s="146"/>
      <c r="M157" s="152"/>
      <c r="T157" s="153"/>
      <c r="AT157" s="148" t="s">
        <v>191</v>
      </c>
      <c r="AU157" s="148" t="s">
        <v>82</v>
      </c>
      <c r="AV157" s="12" t="s">
        <v>82</v>
      </c>
      <c r="AW157" s="12" t="s">
        <v>29</v>
      </c>
      <c r="AX157" s="12" t="s">
        <v>72</v>
      </c>
      <c r="AY157" s="148" t="s">
        <v>181</v>
      </c>
    </row>
    <row r="158" spans="2:65" s="12" customFormat="1">
      <c r="B158" s="146"/>
      <c r="D158" s="147" t="s">
        <v>191</v>
      </c>
      <c r="E158" s="148" t="s">
        <v>1</v>
      </c>
      <c r="F158" s="149" t="s">
        <v>1475</v>
      </c>
      <c r="H158" s="150">
        <v>26.88</v>
      </c>
      <c r="I158" s="151"/>
      <c r="L158" s="146"/>
      <c r="M158" s="152"/>
      <c r="T158" s="153"/>
      <c r="AT158" s="148" t="s">
        <v>191</v>
      </c>
      <c r="AU158" s="148" t="s">
        <v>82</v>
      </c>
      <c r="AV158" s="12" t="s">
        <v>82</v>
      </c>
      <c r="AW158" s="12" t="s">
        <v>29</v>
      </c>
      <c r="AX158" s="12" t="s">
        <v>72</v>
      </c>
      <c r="AY158" s="148" t="s">
        <v>181</v>
      </c>
    </row>
    <row r="159" spans="2:65" s="12" customFormat="1">
      <c r="B159" s="146"/>
      <c r="D159" s="147" t="s">
        <v>191</v>
      </c>
      <c r="E159" s="148" t="s">
        <v>1</v>
      </c>
      <c r="F159" s="149" t="s">
        <v>1476</v>
      </c>
      <c r="H159" s="150">
        <v>6.72</v>
      </c>
      <c r="I159" s="151"/>
      <c r="L159" s="146"/>
      <c r="M159" s="152"/>
      <c r="T159" s="153"/>
      <c r="AT159" s="148" t="s">
        <v>191</v>
      </c>
      <c r="AU159" s="148" t="s">
        <v>82</v>
      </c>
      <c r="AV159" s="12" t="s">
        <v>82</v>
      </c>
      <c r="AW159" s="12" t="s">
        <v>29</v>
      </c>
      <c r="AX159" s="12" t="s">
        <v>72</v>
      </c>
      <c r="AY159" s="148" t="s">
        <v>181</v>
      </c>
    </row>
    <row r="160" spans="2:65" s="12" customFormat="1">
      <c r="B160" s="146"/>
      <c r="D160" s="147" t="s">
        <v>191</v>
      </c>
      <c r="E160" s="148" t="s">
        <v>1</v>
      </c>
      <c r="F160" s="149" t="s">
        <v>1477</v>
      </c>
      <c r="H160" s="150">
        <v>7.0720000000000001</v>
      </c>
      <c r="I160" s="151"/>
      <c r="L160" s="146"/>
      <c r="M160" s="152"/>
      <c r="T160" s="153"/>
      <c r="AT160" s="148" t="s">
        <v>191</v>
      </c>
      <c r="AU160" s="148" t="s">
        <v>82</v>
      </c>
      <c r="AV160" s="12" t="s">
        <v>82</v>
      </c>
      <c r="AW160" s="12" t="s">
        <v>29</v>
      </c>
      <c r="AX160" s="12" t="s">
        <v>72</v>
      </c>
      <c r="AY160" s="148" t="s">
        <v>181</v>
      </c>
    </row>
    <row r="161" spans="2:65" s="12" customFormat="1">
      <c r="B161" s="146"/>
      <c r="D161" s="147" t="s">
        <v>191</v>
      </c>
      <c r="E161" s="148" t="s">
        <v>1</v>
      </c>
      <c r="F161" s="149" t="s">
        <v>1478</v>
      </c>
      <c r="H161" s="150">
        <v>-19.2</v>
      </c>
      <c r="I161" s="151"/>
      <c r="L161" s="146"/>
      <c r="M161" s="152"/>
      <c r="T161" s="153"/>
      <c r="AT161" s="148" t="s">
        <v>191</v>
      </c>
      <c r="AU161" s="148" t="s">
        <v>82</v>
      </c>
      <c r="AV161" s="12" t="s">
        <v>82</v>
      </c>
      <c r="AW161" s="12" t="s">
        <v>29</v>
      </c>
      <c r="AX161" s="12" t="s">
        <v>72</v>
      </c>
      <c r="AY161" s="148" t="s">
        <v>181</v>
      </c>
    </row>
    <row r="162" spans="2:65" s="13" customFormat="1">
      <c r="B162" s="154"/>
      <c r="D162" s="147" t="s">
        <v>191</v>
      </c>
      <c r="E162" s="155" t="s">
        <v>1</v>
      </c>
      <c r="F162" s="156" t="s">
        <v>193</v>
      </c>
      <c r="H162" s="157">
        <v>69.152000000000001</v>
      </c>
      <c r="I162" s="158"/>
      <c r="L162" s="154"/>
      <c r="M162" s="159"/>
      <c r="T162" s="160"/>
      <c r="AT162" s="155" t="s">
        <v>191</v>
      </c>
      <c r="AU162" s="155" t="s">
        <v>82</v>
      </c>
      <c r="AV162" s="13" t="s">
        <v>189</v>
      </c>
      <c r="AW162" s="13" t="s">
        <v>29</v>
      </c>
      <c r="AX162" s="13" t="s">
        <v>80</v>
      </c>
      <c r="AY162" s="155" t="s">
        <v>181</v>
      </c>
    </row>
    <row r="163" spans="2:65" s="1" customFormat="1" ht="24.2" customHeight="1">
      <c r="B163" s="132"/>
      <c r="C163" s="133" t="s">
        <v>182</v>
      </c>
      <c r="D163" s="133" t="s">
        <v>184</v>
      </c>
      <c r="E163" s="134" t="s">
        <v>207</v>
      </c>
      <c r="F163" s="135" t="s">
        <v>208</v>
      </c>
      <c r="G163" s="136" t="s">
        <v>187</v>
      </c>
      <c r="H163" s="137">
        <v>100</v>
      </c>
      <c r="I163" s="138"/>
      <c r="J163" s="139">
        <f>ROUND(I163*H163,2)</f>
        <v>0</v>
      </c>
      <c r="K163" s="135" t="s">
        <v>188</v>
      </c>
      <c r="L163" s="32"/>
      <c r="M163" s="140" t="s">
        <v>1</v>
      </c>
      <c r="N163" s="141" t="s">
        <v>37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189</v>
      </c>
      <c r="AT163" s="144" t="s">
        <v>184</v>
      </c>
      <c r="AU163" s="144" t="s">
        <v>82</v>
      </c>
      <c r="AY163" s="17" t="s">
        <v>181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7" t="s">
        <v>80</v>
      </c>
      <c r="BK163" s="145">
        <f>ROUND(I163*H163,2)</f>
        <v>0</v>
      </c>
      <c r="BL163" s="17" t="s">
        <v>189</v>
      </c>
      <c r="BM163" s="144" t="s">
        <v>643</v>
      </c>
    </row>
    <row r="164" spans="2:65" s="1" customFormat="1" ht="19.5">
      <c r="B164" s="32"/>
      <c r="D164" s="147" t="s">
        <v>204</v>
      </c>
      <c r="F164" s="161" t="s">
        <v>205</v>
      </c>
      <c r="I164" s="162"/>
      <c r="L164" s="32"/>
      <c r="M164" s="163"/>
      <c r="T164" s="56"/>
      <c r="AT164" s="17" t="s">
        <v>204</v>
      </c>
      <c r="AU164" s="17" t="s">
        <v>82</v>
      </c>
    </row>
    <row r="165" spans="2:65" s="1" customFormat="1" ht="24.2" customHeight="1">
      <c r="B165" s="132"/>
      <c r="C165" s="133" t="s">
        <v>215</v>
      </c>
      <c r="D165" s="133" t="s">
        <v>184</v>
      </c>
      <c r="E165" s="134" t="s">
        <v>210</v>
      </c>
      <c r="F165" s="135" t="s">
        <v>211</v>
      </c>
      <c r="G165" s="136" t="s">
        <v>187</v>
      </c>
      <c r="H165" s="137">
        <v>50</v>
      </c>
      <c r="I165" s="138"/>
      <c r="J165" s="139">
        <f>ROUND(I165*H165,2)</f>
        <v>0</v>
      </c>
      <c r="K165" s="135" t="s">
        <v>188</v>
      </c>
      <c r="L165" s="32"/>
      <c r="M165" s="140" t="s">
        <v>1</v>
      </c>
      <c r="N165" s="141" t="s">
        <v>37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189</v>
      </c>
      <c r="AT165" s="144" t="s">
        <v>184</v>
      </c>
      <c r="AU165" s="144" t="s">
        <v>82</v>
      </c>
      <c r="AY165" s="17" t="s">
        <v>181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80</v>
      </c>
      <c r="BK165" s="145">
        <f>ROUND(I165*H165,2)</f>
        <v>0</v>
      </c>
      <c r="BL165" s="17" t="s">
        <v>189</v>
      </c>
      <c r="BM165" s="144" t="s">
        <v>644</v>
      </c>
    </row>
    <row r="166" spans="2:65" s="1" customFormat="1" ht="19.5">
      <c r="B166" s="32"/>
      <c r="D166" s="147" t="s">
        <v>204</v>
      </c>
      <c r="F166" s="161" t="s">
        <v>205</v>
      </c>
      <c r="I166" s="162"/>
      <c r="L166" s="32"/>
      <c r="M166" s="163"/>
      <c r="T166" s="56"/>
      <c r="AT166" s="17" t="s">
        <v>204</v>
      </c>
      <c r="AU166" s="17" t="s">
        <v>82</v>
      </c>
    </row>
    <row r="167" spans="2:65" s="11" customFormat="1" ht="22.9" customHeight="1">
      <c r="B167" s="120"/>
      <c r="D167" s="121" t="s">
        <v>71</v>
      </c>
      <c r="E167" s="130" t="s">
        <v>213</v>
      </c>
      <c r="F167" s="130" t="s">
        <v>214</v>
      </c>
      <c r="I167" s="123"/>
      <c r="J167" s="131">
        <f>BK167</f>
        <v>0</v>
      </c>
      <c r="L167" s="120"/>
      <c r="M167" s="125"/>
      <c r="P167" s="126">
        <f>SUM(P168:P172)</f>
        <v>0</v>
      </c>
      <c r="R167" s="126">
        <f>SUM(R168:R172)</f>
        <v>1.47E-2</v>
      </c>
      <c r="T167" s="127">
        <f>SUM(T168:T172)</f>
        <v>0.27360000000000001</v>
      </c>
      <c r="AR167" s="121" t="s">
        <v>80</v>
      </c>
      <c r="AT167" s="128" t="s">
        <v>71</v>
      </c>
      <c r="AU167" s="128" t="s">
        <v>80</v>
      </c>
      <c r="AY167" s="121" t="s">
        <v>181</v>
      </c>
      <c r="BK167" s="129">
        <f>SUM(BK168:BK172)</f>
        <v>0</v>
      </c>
    </row>
    <row r="168" spans="2:65" s="1" customFormat="1" ht="33" customHeight="1">
      <c r="B168" s="132"/>
      <c r="C168" s="133" t="s">
        <v>219</v>
      </c>
      <c r="D168" s="133" t="s">
        <v>184</v>
      </c>
      <c r="E168" s="134" t="s">
        <v>216</v>
      </c>
      <c r="F168" s="135" t="s">
        <v>217</v>
      </c>
      <c r="G168" s="136" t="s">
        <v>187</v>
      </c>
      <c r="H168" s="137">
        <v>70</v>
      </c>
      <c r="I168" s="138"/>
      <c r="J168" s="139">
        <f>ROUND(I168*H168,2)</f>
        <v>0</v>
      </c>
      <c r="K168" s="135" t="s">
        <v>188</v>
      </c>
      <c r="L168" s="32"/>
      <c r="M168" s="140" t="s">
        <v>1</v>
      </c>
      <c r="N168" s="141" t="s">
        <v>37</v>
      </c>
      <c r="P168" s="142">
        <f>O168*H168</f>
        <v>0</v>
      </c>
      <c r="Q168" s="142">
        <v>1.2999999999999999E-4</v>
      </c>
      <c r="R168" s="142">
        <f>Q168*H168</f>
        <v>9.0999999999999987E-3</v>
      </c>
      <c r="S168" s="142">
        <v>0</v>
      </c>
      <c r="T168" s="143">
        <f>S168*H168</f>
        <v>0</v>
      </c>
      <c r="AR168" s="144" t="s">
        <v>189</v>
      </c>
      <c r="AT168" s="144" t="s">
        <v>184</v>
      </c>
      <c r="AU168" s="144" t="s">
        <v>82</v>
      </c>
      <c r="AY168" s="17" t="s">
        <v>181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7" t="s">
        <v>80</v>
      </c>
      <c r="BK168" s="145">
        <f>ROUND(I168*H168,2)</f>
        <v>0</v>
      </c>
      <c r="BL168" s="17" t="s">
        <v>189</v>
      </c>
      <c r="BM168" s="144" t="s">
        <v>645</v>
      </c>
    </row>
    <row r="169" spans="2:65" s="1" customFormat="1" ht="24.2" customHeight="1">
      <c r="B169" s="132"/>
      <c r="C169" s="133" t="s">
        <v>213</v>
      </c>
      <c r="D169" s="133" t="s">
        <v>184</v>
      </c>
      <c r="E169" s="134" t="s">
        <v>220</v>
      </c>
      <c r="F169" s="135" t="s">
        <v>221</v>
      </c>
      <c r="G169" s="136" t="s">
        <v>187</v>
      </c>
      <c r="H169" s="137">
        <v>70</v>
      </c>
      <c r="I169" s="138"/>
      <c r="J169" s="139">
        <f>ROUND(I169*H169,2)</f>
        <v>0</v>
      </c>
      <c r="K169" s="135" t="s">
        <v>188</v>
      </c>
      <c r="L169" s="32"/>
      <c r="M169" s="140" t="s">
        <v>1</v>
      </c>
      <c r="N169" s="141" t="s">
        <v>37</v>
      </c>
      <c r="P169" s="142">
        <f>O169*H169</f>
        <v>0</v>
      </c>
      <c r="Q169" s="142">
        <v>4.0000000000000003E-5</v>
      </c>
      <c r="R169" s="142">
        <f>Q169*H169</f>
        <v>2.8000000000000004E-3</v>
      </c>
      <c r="S169" s="142">
        <v>0</v>
      </c>
      <c r="T169" s="143">
        <f>S169*H169</f>
        <v>0</v>
      </c>
      <c r="AR169" s="144" t="s">
        <v>189</v>
      </c>
      <c r="AT169" s="144" t="s">
        <v>184</v>
      </c>
      <c r="AU169" s="144" t="s">
        <v>82</v>
      </c>
      <c r="AY169" s="17" t="s">
        <v>181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80</v>
      </c>
      <c r="BK169" s="145">
        <f>ROUND(I169*H169,2)</f>
        <v>0</v>
      </c>
      <c r="BL169" s="17" t="s">
        <v>189</v>
      </c>
      <c r="BM169" s="144" t="s">
        <v>646</v>
      </c>
    </row>
    <row r="170" spans="2:65" s="1" customFormat="1" ht="21.75" customHeight="1">
      <c r="B170" s="132"/>
      <c r="C170" s="133" t="s">
        <v>110</v>
      </c>
      <c r="D170" s="133" t="s">
        <v>184</v>
      </c>
      <c r="E170" s="134" t="s">
        <v>223</v>
      </c>
      <c r="F170" s="135" t="s">
        <v>224</v>
      </c>
      <c r="G170" s="136" t="s">
        <v>187</v>
      </c>
      <c r="H170" s="137">
        <v>3.6</v>
      </c>
      <c r="I170" s="138"/>
      <c r="J170" s="139">
        <f>ROUND(I170*H170,2)</f>
        <v>0</v>
      </c>
      <c r="K170" s="135" t="s">
        <v>648</v>
      </c>
      <c r="L170" s="32"/>
      <c r="M170" s="140" t="s">
        <v>1</v>
      </c>
      <c r="N170" s="141" t="s">
        <v>37</v>
      </c>
      <c r="P170" s="142">
        <f>O170*H170</f>
        <v>0</v>
      </c>
      <c r="Q170" s="142">
        <v>0</v>
      </c>
      <c r="R170" s="142">
        <f>Q170*H170</f>
        <v>0</v>
      </c>
      <c r="S170" s="142">
        <v>7.5999999999999998E-2</v>
      </c>
      <c r="T170" s="143">
        <f>S170*H170</f>
        <v>0.27360000000000001</v>
      </c>
      <c r="AR170" s="144" t="s">
        <v>189</v>
      </c>
      <c r="AT170" s="144" t="s">
        <v>184</v>
      </c>
      <c r="AU170" s="144" t="s">
        <v>82</v>
      </c>
      <c r="AY170" s="17" t="s">
        <v>181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80</v>
      </c>
      <c r="BK170" s="145">
        <f>ROUND(I170*H170,2)</f>
        <v>0</v>
      </c>
      <c r="BL170" s="17" t="s">
        <v>189</v>
      </c>
      <c r="BM170" s="144" t="s">
        <v>1479</v>
      </c>
    </row>
    <row r="171" spans="2:65" s="12" customFormat="1">
      <c r="B171" s="146"/>
      <c r="D171" s="147" t="s">
        <v>191</v>
      </c>
      <c r="E171" s="148" t="s">
        <v>1</v>
      </c>
      <c r="F171" s="149" t="s">
        <v>1480</v>
      </c>
      <c r="H171" s="150">
        <v>3.6</v>
      </c>
      <c r="I171" s="151"/>
      <c r="L171" s="146"/>
      <c r="M171" s="152"/>
      <c r="T171" s="153"/>
      <c r="AT171" s="148" t="s">
        <v>191</v>
      </c>
      <c r="AU171" s="148" t="s">
        <v>82</v>
      </c>
      <c r="AV171" s="12" t="s">
        <v>82</v>
      </c>
      <c r="AW171" s="12" t="s">
        <v>29</v>
      </c>
      <c r="AX171" s="12" t="s">
        <v>80</v>
      </c>
      <c r="AY171" s="148" t="s">
        <v>181</v>
      </c>
    </row>
    <row r="172" spans="2:65" s="1" customFormat="1" ht="16.5" customHeight="1">
      <c r="B172" s="132"/>
      <c r="C172" s="133" t="s">
        <v>113</v>
      </c>
      <c r="D172" s="133" t="s">
        <v>184</v>
      </c>
      <c r="E172" s="134" t="s">
        <v>1481</v>
      </c>
      <c r="F172" s="135" t="s">
        <v>1482</v>
      </c>
      <c r="G172" s="136" t="s">
        <v>187</v>
      </c>
      <c r="H172" s="137">
        <v>70</v>
      </c>
      <c r="I172" s="138"/>
      <c r="J172" s="139">
        <f>ROUND(I172*H172,2)</f>
        <v>0</v>
      </c>
      <c r="K172" s="135" t="s">
        <v>1</v>
      </c>
      <c r="L172" s="32"/>
      <c r="M172" s="140" t="s">
        <v>1</v>
      </c>
      <c r="N172" s="141" t="s">
        <v>37</v>
      </c>
      <c r="P172" s="142">
        <f>O172*H172</f>
        <v>0</v>
      </c>
      <c r="Q172" s="142">
        <v>4.0000000000000003E-5</v>
      </c>
      <c r="R172" s="142">
        <f>Q172*H172</f>
        <v>2.8000000000000004E-3</v>
      </c>
      <c r="S172" s="142">
        <v>0</v>
      </c>
      <c r="T172" s="143">
        <f>S172*H172</f>
        <v>0</v>
      </c>
      <c r="AR172" s="144" t="s">
        <v>189</v>
      </c>
      <c r="AT172" s="144" t="s">
        <v>184</v>
      </c>
      <c r="AU172" s="144" t="s">
        <v>82</v>
      </c>
      <c r="AY172" s="17" t="s">
        <v>181</v>
      </c>
      <c r="BE172" s="145">
        <f>IF(N172="základní",J172,0)</f>
        <v>0</v>
      </c>
      <c r="BF172" s="145">
        <f>IF(N172="snížená",J172,0)</f>
        <v>0</v>
      </c>
      <c r="BG172" s="145">
        <f>IF(N172="zákl. přenesená",J172,0)</f>
        <v>0</v>
      </c>
      <c r="BH172" s="145">
        <f>IF(N172="sníž. přenesená",J172,0)</f>
        <v>0</v>
      </c>
      <c r="BI172" s="145">
        <f>IF(N172="nulová",J172,0)</f>
        <v>0</v>
      </c>
      <c r="BJ172" s="17" t="s">
        <v>80</v>
      </c>
      <c r="BK172" s="145">
        <f>ROUND(I172*H172,2)</f>
        <v>0</v>
      </c>
      <c r="BL172" s="17" t="s">
        <v>189</v>
      </c>
      <c r="BM172" s="144" t="s">
        <v>1483</v>
      </c>
    </row>
    <row r="173" spans="2:65" s="11" customFormat="1" ht="22.9" customHeight="1">
      <c r="B173" s="120"/>
      <c r="D173" s="121" t="s">
        <v>71</v>
      </c>
      <c r="E173" s="130" t="s">
        <v>232</v>
      </c>
      <c r="F173" s="130" t="s">
        <v>233</v>
      </c>
      <c r="I173" s="123"/>
      <c r="J173" s="131">
        <f>BK173</f>
        <v>0</v>
      </c>
      <c r="L173" s="120"/>
      <c r="M173" s="125"/>
      <c r="P173" s="126">
        <f>SUM(P174:P181)</f>
        <v>0</v>
      </c>
      <c r="R173" s="126">
        <f>SUM(R174:R181)</f>
        <v>0</v>
      </c>
      <c r="T173" s="127">
        <f>SUM(T174:T181)</f>
        <v>0</v>
      </c>
      <c r="AR173" s="121" t="s">
        <v>80</v>
      </c>
      <c r="AT173" s="128" t="s">
        <v>71</v>
      </c>
      <c r="AU173" s="128" t="s">
        <v>80</v>
      </c>
      <c r="AY173" s="121" t="s">
        <v>181</v>
      </c>
      <c r="BK173" s="129">
        <f>SUM(BK174:BK181)</f>
        <v>0</v>
      </c>
    </row>
    <row r="174" spans="2:65" s="1" customFormat="1" ht="24.2" customHeight="1">
      <c r="B174" s="132"/>
      <c r="C174" s="133" t="s">
        <v>116</v>
      </c>
      <c r="D174" s="133" t="s">
        <v>184</v>
      </c>
      <c r="E174" s="134" t="s">
        <v>234</v>
      </c>
      <c r="F174" s="135" t="s">
        <v>235</v>
      </c>
      <c r="G174" s="136" t="s">
        <v>236</v>
      </c>
      <c r="H174" s="137">
        <v>1.3160000000000001</v>
      </c>
      <c r="I174" s="138"/>
      <c r="J174" s="139">
        <f>ROUND(I174*H174,2)</f>
        <v>0</v>
      </c>
      <c r="K174" s="135" t="s">
        <v>188</v>
      </c>
      <c r="L174" s="32"/>
      <c r="M174" s="140" t="s">
        <v>1</v>
      </c>
      <c r="N174" s="141" t="s">
        <v>37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189</v>
      </c>
      <c r="AT174" s="144" t="s">
        <v>184</v>
      </c>
      <c r="AU174" s="144" t="s">
        <v>82</v>
      </c>
      <c r="AY174" s="17" t="s">
        <v>181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7" t="s">
        <v>80</v>
      </c>
      <c r="BK174" s="145">
        <f>ROUND(I174*H174,2)</f>
        <v>0</v>
      </c>
      <c r="BL174" s="17" t="s">
        <v>189</v>
      </c>
      <c r="BM174" s="144" t="s">
        <v>654</v>
      </c>
    </row>
    <row r="175" spans="2:65" s="1" customFormat="1" ht="21.75" customHeight="1">
      <c r="B175" s="132"/>
      <c r="C175" s="133" t="s">
        <v>119</v>
      </c>
      <c r="D175" s="133" t="s">
        <v>184</v>
      </c>
      <c r="E175" s="134" t="s">
        <v>238</v>
      </c>
      <c r="F175" s="135" t="s">
        <v>239</v>
      </c>
      <c r="G175" s="136" t="s">
        <v>240</v>
      </c>
      <c r="H175" s="137">
        <v>18</v>
      </c>
      <c r="I175" s="138"/>
      <c r="J175" s="139">
        <f>ROUND(I175*H175,2)</f>
        <v>0</v>
      </c>
      <c r="K175" s="135" t="s">
        <v>188</v>
      </c>
      <c r="L175" s="32"/>
      <c r="M175" s="140" t="s">
        <v>1</v>
      </c>
      <c r="N175" s="141" t="s">
        <v>37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189</v>
      </c>
      <c r="AT175" s="144" t="s">
        <v>184</v>
      </c>
      <c r="AU175" s="144" t="s">
        <v>82</v>
      </c>
      <c r="AY175" s="17" t="s">
        <v>181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7" t="s">
        <v>80</v>
      </c>
      <c r="BK175" s="145">
        <f>ROUND(I175*H175,2)</f>
        <v>0</v>
      </c>
      <c r="BL175" s="17" t="s">
        <v>189</v>
      </c>
      <c r="BM175" s="144" t="s">
        <v>655</v>
      </c>
    </row>
    <row r="176" spans="2:65" s="1" customFormat="1" ht="24.2" customHeight="1">
      <c r="B176" s="132"/>
      <c r="C176" s="133" t="s">
        <v>122</v>
      </c>
      <c r="D176" s="133" t="s">
        <v>184</v>
      </c>
      <c r="E176" s="134" t="s">
        <v>242</v>
      </c>
      <c r="F176" s="135" t="s">
        <v>243</v>
      </c>
      <c r="G176" s="136" t="s">
        <v>240</v>
      </c>
      <c r="H176" s="137">
        <v>180</v>
      </c>
      <c r="I176" s="138"/>
      <c r="J176" s="139">
        <f>ROUND(I176*H176,2)</f>
        <v>0</v>
      </c>
      <c r="K176" s="135" t="s">
        <v>188</v>
      </c>
      <c r="L176" s="32"/>
      <c r="M176" s="140" t="s">
        <v>1</v>
      </c>
      <c r="N176" s="141" t="s">
        <v>37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189</v>
      </c>
      <c r="AT176" s="144" t="s">
        <v>184</v>
      </c>
      <c r="AU176" s="144" t="s">
        <v>82</v>
      </c>
      <c r="AY176" s="17" t="s">
        <v>181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7" t="s">
        <v>80</v>
      </c>
      <c r="BK176" s="145">
        <f>ROUND(I176*H176,2)</f>
        <v>0</v>
      </c>
      <c r="BL176" s="17" t="s">
        <v>189</v>
      </c>
      <c r="BM176" s="144" t="s">
        <v>656</v>
      </c>
    </row>
    <row r="177" spans="2:65" s="12" customFormat="1">
      <c r="B177" s="146"/>
      <c r="D177" s="147" t="s">
        <v>191</v>
      </c>
      <c r="E177" s="148" t="s">
        <v>1</v>
      </c>
      <c r="F177" s="149" t="s">
        <v>245</v>
      </c>
      <c r="H177" s="150">
        <v>180</v>
      </c>
      <c r="I177" s="151"/>
      <c r="L177" s="146"/>
      <c r="M177" s="152"/>
      <c r="T177" s="153"/>
      <c r="AT177" s="148" t="s">
        <v>191</v>
      </c>
      <c r="AU177" s="148" t="s">
        <v>82</v>
      </c>
      <c r="AV177" s="12" t="s">
        <v>82</v>
      </c>
      <c r="AW177" s="12" t="s">
        <v>29</v>
      </c>
      <c r="AX177" s="12" t="s">
        <v>80</v>
      </c>
      <c r="AY177" s="148" t="s">
        <v>181</v>
      </c>
    </row>
    <row r="178" spans="2:65" s="1" customFormat="1" ht="24.2" customHeight="1">
      <c r="B178" s="132"/>
      <c r="C178" s="133" t="s">
        <v>8</v>
      </c>
      <c r="D178" s="133" t="s">
        <v>184</v>
      </c>
      <c r="E178" s="134" t="s">
        <v>246</v>
      </c>
      <c r="F178" s="135" t="s">
        <v>247</v>
      </c>
      <c r="G178" s="136" t="s">
        <v>236</v>
      </c>
      <c r="H178" s="137">
        <v>1.3160000000000001</v>
      </c>
      <c r="I178" s="138"/>
      <c r="J178" s="139">
        <f>ROUND(I178*H178,2)</f>
        <v>0</v>
      </c>
      <c r="K178" s="135" t="s">
        <v>188</v>
      </c>
      <c r="L178" s="32"/>
      <c r="M178" s="140" t="s">
        <v>1</v>
      </c>
      <c r="N178" s="141" t="s">
        <v>37</v>
      </c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AR178" s="144" t="s">
        <v>189</v>
      </c>
      <c r="AT178" s="144" t="s">
        <v>184</v>
      </c>
      <c r="AU178" s="144" t="s">
        <v>82</v>
      </c>
      <c r="AY178" s="17" t="s">
        <v>181</v>
      </c>
      <c r="BE178" s="145">
        <f>IF(N178="základní",J178,0)</f>
        <v>0</v>
      </c>
      <c r="BF178" s="145">
        <f>IF(N178="snížená",J178,0)</f>
        <v>0</v>
      </c>
      <c r="BG178" s="145">
        <f>IF(N178="zákl. přenesená",J178,0)</f>
        <v>0</v>
      </c>
      <c r="BH178" s="145">
        <f>IF(N178="sníž. přenesená",J178,0)</f>
        <v>0</v>
      </c>
      <c r="BI178" s="145">
        <f>IF(N178="nulová",J178,0)</f>
        <v>0</v>
      </c>
      <c r="BJ178" s="17" t="s">
        <v>80</v>
      </c>
      <c r="BK178" s="145">
        <f>ROUND(I178*H178,2)</f>
        <v>0</v>
      </c>
      <c r="BL178" s="17" t="s">
        <v>189</v>
      </c>
      <c r="BM178" s="144" t="s">
        <v>657</v>
      </c>
    </row>
    <row r="179" spans="2:65" s="1" customFormat="1" ht="24.2" customHeight="1">
      <c r="B179" s="132"/>
      <c r="C179" s="133" t="s">
        <v>127</v>
      </c>
      <c r="D179" s="133" t="s">
        <v>184</v>
      </c>
      <c r="E179" s="134" t="s">
        <v>249</v>
      </c>
      <c r="F179" s="135" t="s">
        <v>250</v>
      </c>
      <c r="G179" s="136" t="s">
        <v>236</v>
      </c>
      <c r="H179" s="137">
        <v>25.004000000000001</v>
      </c>
      <c r="I179" s="138"/>
      <c r="J179" s="139">
        <f>ROUND(I179*H179,2)</f>
        <v>0</v>
      </c>
      <c r="K179" s="135" t="s">
        <v>188</v>
      </c>
      <c r="L179" s="32"/>
      <c r="M179" s="140" t="s">
        <v>1</v>
      </c>
      <c r="N179" s="141" t="s">
        <v>37</v>
      </c>
      <c r="P179" s="142">
        <f>O179*H179</f>
        <v>0</v>
      </c>
      <c r="Q179" s="142">
        <v>0</v>
      </c>
      <c r="R179" s="142">
        <f>Q179*H179</f>
        <v>0</v>
      </c>
      <c r="S179" s="142">
        <v>0</v>
      </c>
      <c r="T179" s="143">
        <f>S179*H179</f>
        <v>0</v>
      </c>
      <c r="AR179" s="144" t="s">
        <v>189</v>
      </c>
      <c r="AT179" s="144" t="s">
        <v>184</v>
      </c>
      <c r="AU179" s="144" t="s">
        <v>82</v>
      </c>
      <c r="AY179" s="17" t="s">
        <v>181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80</v>
      </c>
      <c r="BK179" s="145">
        <f>ROUND(I179*H179,2)</f>
        <v>0</v>
      </c>
      <c r="BL179" s="17" t="s">
        <v>189</v>
      </c>
      <c r="BM179" s="144" t="s">
        <v>658</v>
      </c>
    </row>
    <row r="180" spans="2:65" s="12" customFormat="1">
      <c r="B180" s="146"/>
      <c r="D180" s="147" t="s">
        <v>191</v>
      </c>
      <c r="F180" s="149" t="s">
        <v>1484</v>
      </c>
      <c r="H180" s="150">
        <v>25.004000000000001</v>
      </c>
      <c r="I180" s="151"/>
      <c r="L180" s="146"/>
      <c r="M180" s="152"/>
      <c r="T180" s="153"/>
      <c r="AT180" s="148" t="s">
        <v>191</v>
      </c>
      <c r="AU180" s="148" t="s">
        <v>82</v>
      </c>
      <c r="AV180" s="12" t="s">
        <v>82</v>
      </c>
      <c r="AW180" s="12" t="s">
        <v>3</v>
      </c>
      <c r="AX180" s="12" t="s">
        <v>80</v>
      </c>
      <c r="AY180" s="148" t="s">
        <v>181</v>
      </c>
    </row>
    <row r="181" spans="2:65" s="1" customFormat="1" ht="33" customHeight="1">
      <c r="B181" s="132"/>
      <c r="C181" s="133" t="s">
        <v>130</v>
      </c>
      <c r="D181" s="133" t="s">
        <v>184</v>
      </c>
      <c r="E181" s="134" t="s">
        <v>253</v>
      </c>
      <c r="F181" s="135" t="s">
        <v>254</v>
      </c>
      <c r="G181" s="136" t="s">
        <v>236</v>
      </c>
      <c r="H181" s="137">
        <v>1.3160000000000001</v>
      </c>
      <c r="I181" s="138"/>
      <c r="J181" s="139">
        <f>ROUND(I181*H181,2)</f>
        <v>0</v>
      </c>
      <c r="K181" s="135" t="s">
        <v>188</v>
      </c>
      <c r="L181" s="32"/>
      <c r="M181" s="140" t="s">
        <v>1</v>
      </c>
      <c r="N181" s="141" t="s">
        <v>37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189</v>
      </c>
      <c r="AT181" s="144" t="s">
        <v>184</v>
      </c>
      <c r="AU181" s="144" t="s">
        <v>82</v>
      </c>
      <c r="AY181" s="17" t="s">
        <v>181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80</v>
      </c>
      <c r="BK181" s="145">
        <f>ROUND(I181*H181,2)</f>
        <v>0</v>
      </c>
      <c r="BL181" s="17" t="s">
        <v>189</v>
      </c>
      <c r="BM181" s="144" t="s">
        <v>660</v>
      </c>
    </row>
    <row r="182" spans="2:65" s="11" customFormat="1" ht="22.9" customHeight="1">
      <c r="B182" s="120"/>
      <c r="D182" s="121" t="s">
        <v>71</v>
      </c>
      <c r="E182" s="130" t="s">
        <v>256</v>
      </c>
      <c r="F182" s="130" t="s">
        <v>257</v>
      </c>
      <c r="I182" s="123"/>
      <c r="J182" s="131">
        <f>BK182</f>
        <v>0</v>
      </c>
      <c r="L182" s="120"/>
      <c r="M182" s="125"/>
      <c r="P182" s="126">
        <f>P183</f>
        <v>0</v>
      </c>
      <c r="R182" s="126">
        <f>R183</f>
        <v>0</v>
      </c>
      <c r="T182" s="127">
        <f>T183</f>
        <v>0</v>
      </c>
      <c r="AR182" s="121" t="s">
        <v>80</v>
      </c>
      <c r="AT182" s="128" t="s">
        <v>71</v>
      </c>
      <c r="AU182" s="128" t="s">
        <v>80</v>
      </c>
      <c r="AY182" s="121" t="s">
        <v>181</v>
      </c>
      <c r="BK182" s="129">
        <f>BK183</f>
        <v>0</v>
      </c>
    </row>
    <row r="183" spans="2:65" s="1" customFormat="1" ht="21.75" customHeight="1">
      <c r="B183" s="132"/>
      <c r="C183" s="133" t="s">
        <v>265</v>
      </c>
      <c r="D183" s="133" t="s">
        <v>184</v>
      </c>
      <c r="E183" s="134" t="s">
        <v>258</v>
      </c>
      <c r="F183" s="135" t="s">
        <v>259</v>
      </c>
      <c r="G183" s="136" t="s">
        <v>236</v>
      </c>
      <c r="H183" s="137">
        <v>1.9039999999999999</v>
      </c>
      <c r="I183" s="138"/>
      <c r="J183" s="139">
        <f>ROUND(I183*H183,2)</f>
        <v>0</v>
      </c>
      <c r="K183" s="135" t="s">
        <v>188</v>
      </c>
      <c r="L183" s="32"/>
      <c r="M183" s="140" t="s">
        <v>1</v>
      </c>
      <c r="N183" s="141" t="s">
        <v>37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189</v>
      </c>
      <c r="AT183" s="144" t="s">
        <v>184</v>
      </c>
      <c r="AU183" s="144" t="s">
        <v>82</v>
      </c>
      <c r="AY183" s="17" t="s">
        <v>181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80</v>
      </c>
      <c r="BK183" s="145">
        <f>ROUND(I183*H183,2)</f>
        <v>0</v>
      </c>
      <c r="BL183" s="17" t="s">
        <v>189</v>
      </c>
      <c r="BM183" s="144" t="s">
        <v>661</v>
      </c>
    </row>
    <row r="184" spans="2:65" s="11" customFormat="1" ht="25.9" customHeight="1">
      <c r="B184" s="120"/>
      <c r="D184" s="121" t="s">
        <v>71</v>
      </c>
      <c r="E184" s="122" t="s">
        <v>261</v>
      </c>
      <c r="F184" s="122" t="s">
        <v>262</v>
      </c>
      <c r="I184" s="123"/>
      <c r="J184" s="124">
        <f>BK184</f>
        <v>0</v>
      </c>
      <c r="L184" s="120"/>
      <c r="M184" s="125"/>
      <c r="P184" s="126">
        <f>P185+P194+P197+P199+P203+P214+P220+P226+P229+P246+P264+P267</f>
        <v>0</v>
      </c>
      <c r="R184" s="126">
        <f>R185+R194+R197+R199+R203+R214+R220+R226+R229+R246+R264+R267</f>
        <v>4.922215089999999</v>
      </c>
      <c r="T184" s="127">
        <f>T185+T194+T197+T199+T203+T214+T220+T226+T229+T246+T264+T267</f>
        <v>1.0422214399999998</v>
      </c>
      <c r="AR184" s="121" t="s">
        <v>82</v>
      </c>
      <c r="AT184" s="128" t="s">
        <v>71</v>
      </c>
      <c r="AU184" s="128" t="s">
        <v>72</v>
      </c>
      <c r="AY184" s="121" t="s">
        <v>181</v>
      </c>
      <c r="BK184" s="129">
        <f>BK185+BK194+BK197+BK199+BK203+BK214+BK220+BK226+BK229+BK246+BK264+BK267</f>
        <v>0</v>
      </c>
    </row>
    <row r="185" spans="2:65" s="11" customFormat="1" ht="22.9" customHeight="1">
      <c r="B185" s="120"/>
      <c r="D185" s="121" t="s">
        <v>71</v>
      </c>
      <c r="E185" s="130" t="s">
        <v>263</v>
      </c>
      <c r="F185" s="130" t="s">
        <v>264</v>
      </c>
      <c r="I185" s="123"/>
      <c r="J185" s="131">
        <f>BK185</f>
        <v>0</v>
      </c>
      <c r="L185" s="120"/>
      <c r="M185" s="125"/>
      <c r="P185" s="126">
        <f>SUM(P186:P193)</f>
        <v>0</v>
      </c>
      <c r="R185" s="126">
        <f>SUM(R186:R193)</f>
        <v>0.87083999999999995</v>
      </c>
      <c r="T185" s="127">
        <f>SUM(T186:T193)</f>
        <v>0</v>
      </c>
      <c r="AR185" s="121" t="s">
        <v>82</v>
      </c>
      <c r="AT185" s="128" t="s">
        <v>71</v>
      </c>
      <c r="AU185" s="128" t="s">
        <v>80</v>
      </c>
      <c r="AY185" s="121" t="s">
        <v>181</v>
      </c>
      <c r="BK185" s="129">
        <f>SUM(BK186:BK193)</f>
        <v>0</v>
      </c>
    </row>
    <row r="186" spans="2:65" s="1" customFormat="1" ht="24.2" customHeight="1">
      <c r="B186" s="132"/>
      <c r="C186" s="133" t="s">
        <v>271</v>
      </c>
      <c r="D186" s="133" t="s">
        <v>184</v>
      </c>
      <c r="E186" s="134" t="s">
        <v>1485</v>
      </c>
      <c r="F186" s="135" t="s">
        <v>1486</v>
      </c>
      <c r="G186" s="136" t="s">
        <v>187</v>
      </c>
      <c r="H186" s="137">
        <v>88.5</v>
      </c>
      <c r="I186" s="138"/>
      <c r="J186" s="139">
        <f>ROUND(I186*H186,2)</f>
        <v>0</v>
      </c>
      <c r="K186" s="135" t="s">
        <v>188</v>
      </c>
      <c r="L186" s="32"/>
      <c r="M186" s="140" t="s">
        <v>1</v>
      </c>
      <c r="N186" s="141" t="s">
        <v>37</v>
      </c>
      <c r="P186" s="142">
        <f>O186*H186</f>
        <v>0</v>
      </c>
      <c r="Q186" s="142">
        <v>2.9999999999999997E-4</v>
      </c>
      <c r="R186" s="142">
        <f>Q186*H186</f>
        <v>2.6549999999999997E-2</v>
      </c>
      <c r="S186" s="142">
        <v>0</v>
      </c>
      <c r="T186" s="143">
        <f>S186*H186</f>
        <v>0</v>
      </c>
      <c r="AR186" s="144" t="s">
        <v>127</v>
      </c>
      <c r="AT186" s="144" t="s">
        <v>184</v>
      </c>
      <c r="AU186" s="144" t="s">
        <v>82</v>
      </c>
      <c r="AY186" s="17" t="s">
        <v>181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7" t="s">
        <v>80</v>
      </c>
      <c r="BK186" s="145">
        <f>ROUND(I186*H186,2)</f>
        <v>0</v>
      </c>
      <c r="BL186" s="17" t="s">
        <v>127</v>
      </c>
      <c r="BM186" s="144" t="s">
        <v>1487</v>
      </c>
    </row>
    <row r="187" spans="2:65" s="1" customFormat="1" ht="24.2" customHeight="1">
      <c r="B187" s="132"/>
      <c r="C187" s="170" t="s">
        <v>278</v>
      </c>
      <c r="D187" s="170" t="s">
        <v>272</v>
      </c>
      <c r="E187" s="171" t="s">
        <v>273</v>
      </c>
      <c r="F187" s="172" t="s">
        <v>274</v>
      </c>
      <c r="G187" s="173" t="s">
        <v>187</v>
      </c>
      <c r="H187" s="174">
        <v>97.35</v>
      </c>
      <c r="I187" s="175"/>
      <c r="J187" s="176">
        <f>ROUND(I187*H187,2)</f>
        <v>0</v>
      </c>
      <c r="K187" s="172" t="s">
        <v>188</v>
      </c>
      <c r="L187" s="177"/>
      <c r="M187" s="178" t="s">
        <v>1</v>
      </c>
      <c r="N187" s="179" t="s">
        <v>37</v>
      </c>
      <c r="P187" s="142">
        <f>O187*H187</f>
        <v>0</v>
      </c>
      <c r="Q187" s="142">
        <v>4.1999999999999997E-3</v>
      </c>
      <c r="R187" s="142">
        <f>Q187*H187</f>
        <v>0.40886999999999996</v>
      </c>
      <c r="S187" s="142">
        <v>0</v>
      </c>
      <c r="T187" s="143">
        <f>S187*H187</f>
        <v>0</v>
      </c>
      <c r="AR187" s="144" t="s">
        <v>275</v>
      </c>
      <c r="AT187" s="144" t="s">
        <v>272</v>
      </c>
      <c r="AU187" s="144" t="s">
        <v>82</v>
      </c>
      <c r="AY187" s="17" t="s">
        <v>181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80</v>
      </c>
      <c r="BK187" s="145">
        <f>ROUND(I187*H187,2)</f>
        <v>0</v>
      </c>
      <c r="BL187" s="17" t="s">
        <v>127</v>
      </c>
      <c r="BM187" s="144" t="s">
        <v>1488</v>
      </c>
    </row>
    <row r="188" spans="2:65" s="12" customFormat="1">
      <c r="B188" s="146"/>
      <c r="D188" s="147" t="s">
        <v>191</v>
      </c>
      <c r="F188" s="149" t="s">
        <v>1489</v>
      </c>
      <c r="H188" s="150">
        <v>97.35</v>
      </c>
      <c r="I188" s="151"/>
      <c r="L188" s="146"/>
      <c r="M188" s="152"/>
      <c r="T188" s="153"/>
      <c r="AT188" s="148" t="s">
        <v>191</v>
      </c>
      <c r="AU188" s="148" t="s">
        <v>82</v>
      </c>
      <c r="AV188" s="12" t="s">
        <v>82</v>
      </c>
      <c r="AW188" s="12" t="s">
        <v>3</v>
      </c>
      <c r="AX188" s="12" t="s">
        <v>80</v>
      </c>
      <c r="AY188" s="148" t="s">
        <v>181</v>
      </c>
    </row>
    <row r="189" spans="2:65" s="1" customFormat="1" ht="24.2" customHeight="1">
      <c r="B189" s="132"/>
      <c r="C189" s="133" t="s">
        <v>7</v>
      </c>
      <c r="D189" s="133" t="s">
        <v>184</v>
      </c>
      <c r="E189" s="134" t="s">
        <v>266</v>
      </c>
      <c r="F189" s="135" t="s">
        <v>267</v>
      </c>
      <c r="G189" s="136" t="s">
        <v>187</v>
      </c>
      <c r="H189" s="137">
        <v>88.5</v>
      </c>
      <c r="I189" s="138"/>
      <c r="J189" s="139">
        <f>ROUND(I189*H189,2)</f>
        <v>0</v>
      </c>
      <c r="K189" s="135" t="s">
        <v>188</v>
      </c>
      <c r="L189" s="32"/>
      <c r="M189" s="140" t="s">
        <v>1</v>
      </c>
      <c r="N189" s="141" t="s">
        <v>37</v>
      </c>
      <c r="P189" s="142">
        <f>O189*H189</f>
        <v>0</v>
      </c>
      <c r="Q189" s="142">
        <v>2.9999999999999997E-4</v>
      </c>
      <c r="R189" s="142">
        <f>Q189*H189</f>
        <v>2.6549999999999997E-2</v>
      </c>
      <c r="S189" s="142">
        <v>0</v>
      </c>
      <c r="T189" s="143">
        <f>S189*H189</f>
        <v>0</v>
      </c>
      <c r="AR189" s="144" t="s">
        <v>127</v>
      </c>
      <c r="AT189" s="144" t="s">
        <v>184</v>
      </c>
      <c r="AU189" s="144" t="s">
        <v>82</v>
      </c>
      <c r="AY189" s="17" t="s">
        <v>181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7" t="s">
        <v>80</v>
      </c>
      <c r="BK189" s="145">
        <f>ROUND(I189*H189,2)</f>
        <v>0</v>
      </c>
      <c r="BL189" s="17" t="s">
        <v>127</v>
      </c>
      <c r="BM189" s="144" t="s">
        <v>1490</v>
      </c>
    </row>
    <row r="190" spans="2:65" s="1" customFormat="1" ht="24.2" customHeight="1">
      <c r="B190" s="132"/>
      <c r="C190" s="170" t="s">
        <v>284</v>
      </c>
      <c r="D190" s="170" t="s">
        <v>272</v>
      </c>
      <c r="E190" s="171" t="s">
        <v>273</v>
      </c>
      <c r="F190" s="172" t="s">
        <v>274</v>
      </c>
      <c r="G190" s="173" t="s">
        <v>187</v>
      </c>
      <c r="H190" s="174">
        <v>97.35</v>
      </c>
      <c r="I190" s="175"/>
      <c r="J190" s="176">
        <f>ROUND(I190*H190,2)</f>
        <v>0</v>
      </c>
      <c r="K190" s="172" t="s">
        <v>188</v>
      </c>
      <c r="L190" s="177"/>
      <c r="M190" s="178" t="s">
        <v>1</v>
      </c>
      <c r="N190" s="179" t="s">
        <v>37</v>
      </c>
      <c r="P190" s="142">
        <f>O190*H190</f>
        <v>0</v>
      </c>
      <c r="Q190" s="142">
        <v>4.1999999999999997E-3</v>
      </c>
      <c r="R190" s="142">
        <f>Q190*H190</f>
        <v>0.40886999999999996</v>
      </c>
      <c r="S190" s="142">
        <v>0</v>
      </c>
      <c r="T190" s="143">
        <f>S190*H190</f>
        <v>0</v>
      </c>
      <c r="AR190" s="144" t="s">
        <v>275</v>
      </c>
      <c r="AT190" s="144" t="s">
        <v>272</v>
      </c>
      <c r="AU190" s="144" t="s">
        <v>82</v>
      </c>
      <c r="AY190" s="17" t="s">
        <v>181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80</v>
      </c>
      <c r="BK190" s="145">
        <f>ROUND(I190*H190,2)</f>
        <v>0</v>
      </c>
      <c r="BL190" s="17" t="s">
        <v>127</v>
      </c>
      <c r="BM190" s="144" t="s">
        <v>1491</v>
      </c>
    </row>
    <row r="191" spans="2:65" s="12" customFormat="1">
      <c r="B191" s="146"/>
      <c r="D191" s="147" t="s">
        <v>191</v>
      </c>
      <c r="F191" s="149" t="s">
        <v>1489</v>
      </c>
      <c r="H191" s="150">
        <v>97.35</v>
      </c>
      <c r="I191" s="151"/>
      <c r="L191" s="146"/>
      <c r="M191" s="152"/>
      <c r="T191" s="153"/>
      <c r="AT191" s="148" t="s">
        <v>191</v>
      </c>
      <c r="AU191" s="148" t="s">
        <v>82</v>
      </c>
      <c r="AV191" s="12" t="s">
        <v>82</v>
      </c>
      <c r="AW191" s="12" t="s">
        <v>3</v>
      </c>
      <c r="AX191" s="12" t="s">
        <v>80</v>
      </c>
      <c r="AY191" s="148" t="s">
        <v>181</v>
      </c>
    </row>
    <row r="192" spans="2:65" s="1" customFormat="1" ht="24.2" customHeight="1">
      <c r="B192" s="132"/>
      <c r="C192" s="133" t="s">
        <v>288</v>
      </c>
      <c r="D192" s="133" t="s">
        <v>184</v>
      </c>
      <c r="E192" s="134" t="s">
        <v>285</v>
      </c>
      <c r="F192" s="135" t="s">
        <v>286</v>
      </c>
      <c r="G192" s="136" t="s">
        <v>236</v>
      </c>
      <c r="H192" s="137">
        <v>0.871</v>
      </c>
      <c r="I192" s="138"/>
      <c r="J192" s="139">
        <f>ROUND(I192*H192,2)</f>
        <v>0</v>
      </c>
      <c r="K192" s="135" t="s">
        <v>188</v>
      </c>
      <c r="L192" s="32"/>
      <c r="M192" s="140" t="s">
        <v>1</v>
      </c>
      <c r="N192" s="141" t="s">
        <v>37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127</v>
      </c>
      <c r="AT192" s="144" t="s">
        <v>184</v>
      </c>
      <c r="AU192" s="144" t="s">
        <v>82</v>
      </c>
      <c r="AY192" s="17" t="s">
        <v>181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7" t="s">
        <v>80</v>
      </c>
      <c r="BK192" s="145">
        <f>ROUND(I192*H192,2)</f>
        <v>0</v>
      </c>
      <c r="BL192" s="17" t="s">
        <v>127</v>
      </c>
      <c r="BM192" s="144" t="s">
        <v>1492</v>
      </c>
    </row>
    <row r="193" spans="2:65" s="1" customFormat="1" ht="24.2" customHeight="1">
      <c r="B193" s="132"/>
      <c r="C193" s="133" t="s">
        <v>294</v>
      </c>
      <c r="D193" s="133" t="s">
        <v>184</v>
      </c>
      <c r="E193" s="134" t="s">
        <v>289</v>
      </c>
      <c r="F193" s="135" t="s">
        <v>290</v>
      </c>
      <c r="G193" s="136" t="s">
        <v>236</v>
      </c>
      <c r="H193" s="137">
        <v>0.871</v>
      </c>
      <c r="I193" s="138"/>
      <c r="J193" s="139">
        <f>ROUND(I193*H193,2)</f>
        <v>0</v>
      </c>
      <c r="K193" s="135" t="s">
        <v>188</v>
      </c>
      <c r="L193" s="32"/>
      <c r="M193" s="140" t="s">
        <v>1</v>
      </c>
      <c r="N193" s="141" t="s">
        <v>37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127</v>
      </c>
      <c r="AT193" s="144" t="s">
        <v>184</v>
      </c>
      <c r="AU193" s="144" t="s">
        <v>82</v>
      </c>
      <c r="AY193" s="17" t="s">
        <v>181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80</v>
      </c>
      <c r="BK193" s="145">
        <f>ROUND(I193*H193,2)</f>
        <v>0</v>
      </c>
      <c r="BL193" s="17" t="s">
        <v>127</v>
      </c>
      <c r="BM193" s="144" t="s">
        <v>1493</v>
      </c>
    </row>
    <row r="194" spans="2:65" s="11" customFormat="1" ht="22.9" customHeight="1">
      <c r="B194" s="120"/>
      <c r="D194" s="121" t="s">
        <v>71</v>
      </c>
      <c r="E194" s="130" t="s">
        <v>312</v>
      </c>
      <c r="F194" s="130" t="s">
        <v>313</v>
      </c>
      <c r="I194" s="123"/>
      <c r="J194" s="131">
        <f>BK194</f>
        <v>0</v>
      </c>
      <c r="L194" s="120"/>
      <c r="M194" s="125"/>
      <c r="P194" s="126">
        <f>SUM(P195:P196)</f>
        <v>0</v>
      </c>
      <c r="R194" s="126">
        <f>SUM(R195:R196)</f>
        <v>7.2679999999999995E-2</v>
      </c>
      <c r="T194" s="127">
        <f>SUM(T195:T196)</f>
        <v>0</v>
      </c>
      <c r="AR194" s="121" t="s">
        <v>82</v>
      </c>
      <c r="AT194" s="128" t="s">
        <v>71</v>
      </c>
      <c r="AU194" s="128" t="s">
        <v>80</v>
      </c>
      <c r="AY194" s="121" t="s">
        <v>181</v>
      </c>
      <c r="BK194" s="129">
        <f>SUM(BK195:BK196)</f>
        <v>0</v>
      </c>
    </row>
    <row r="195" spans="2:65" s="1" customFormat="1" ht="24.2" customHeight="1">
      <c r="B195" s="132"/>
      <c r="C195" s="133" t="s">
        <v>302</v>
      </c>
      <c r="D195" s="133" t="s">
        <v>184</v>
      </c>
      <c r="E195" s="134" t="s">
        <v>315</v>
      </c>
      <c r="F195" s="135" t="s">
        <v>316</v>
      </c>
      <c r="G195" s="136" t="s">
        <v>356</v>
      </c>
      <c r="H195" s="137">
        <v>2</v>
      </c>
      <c r="I195" s="138"/>
      <c r="J195" s="139">
        <f>ROUND(I195*H195,2)</f>
        <v>0</v>
      </c>
      <c r="K195" s="135" t="s">
        <v>1</v>
      </c>
      <c r="L195" s="32"/>
      <c r="M195" s="140" t="s">
        <v>1</v>
      </c>
      <c r="N195" s="141" t="s">
        <v>37</v>
      </c>
      <c r="P195" s="142">
        <f>O195*H195</f>
        <v>0</v>
      </c>
      <c r="Q195" s="142">
        <v>1.8169999999999999E-2</v>
      </c>
      <c r="R195" s="142">
        <f>Q195*H195</f>
        <v>3.6339999999999997E-2</v>
      </c>
      <c r="S195" s="142">
        <v>0</v>
      </c>
      <c r="T195" s="143">
        <f>S195*H195</f>
        <v>0</v>
      </c>
      <c r="AR195" s="144" t="s">
        <v>127</v>
      </c>
      <c r="AT195" s="144" t="s">
        <v>184</v>
      </c>
      <c r="AU195" s="144" t="s">
        <v>82</v>
      </c>
      <c r="AY195" s="17" t="s">
        <v>181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80</v>
      </c>
      <c r="BK195" s="145">
        <f>ROUND(I195*H195,2)</f>
        <v>0</v>
      </c>
      <c r="BL195" s="17" t="s">
        <v>127</v>
      </c>
      <c r="BM195" s="144" t="s">
        <v>669</v>
      </c>
    </row>
    <row r="196" spans="2:65" s="1" customFormat="1" ht="16.5" customHeight="1">
      <c r="B196" s="132"/>
      <c r="C196" s="133" t="s">
        <v>308</v>
      </c>
      <c r="D196" s="133" t="s">
        <v>184</v>
      </c>
      <c r="E196" s="134" t="s">
        <v>319</v>
      </c>
      <c r="F196" s="135" t="s">
        <v>320</v>
      </c>
      <c r="G196" s="136" t="s">
        <v>356</v>
      </c>
      <c r="H196" s="137">
        <v>2</v>
      </c>
      <c r="I196" s="138"/>
      <c r="J196" s="139">
        <f>ROUND(I196*H196,2)</f>
        <v>0</v>
      </c>
      <c r="K196" s="135" t="s">
        <v>1</v>
      </c>
      <c r="L196" s="32"/>
      <c r="M196" s="140" t="s">
        <v>1</v>
      </c>
      <c r="N196" s="141" t="s">
        <v>37</v>
      </c>
      <c r="P196" s="142">
        <f>O196*H196</f>
        <v>0</v>
      </c>
      <c r="Q196" s="142">
        <v>1.8169999999999999E-2</v>
      </c>
      <c r="R196" s="142">
        <f>Q196*H196</f>
        <v>3.6339999999999997E-2</v>
      </c>
      <c r="S196" s="142">
        <v>0</v>
      </c>
      <c r="T196" s="143">
        <f>S196*H196</f>
        <v>0</v>
      </c>
      <c r="AR196" s="144" t="s">
        <v>127</v>
      </c>
      <c r="AT196" s="144" t="s">
        <v>184</v>
      </c>
      <c r="AU196" s="144" t="s">
        <v>82</v>
      </c>
      <c r="AY196" s="17" t="s">
        <v>181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7" t="s">
        <v>80</v>
      </c>
      <c r="BK196" s="145">
        <f>ROUND(I196*H196,2)</f>
        <v>0</v>
      </c>
      <c r="BL196" s="17" t="s">
        <v>127</v>
      </c>
      <c r="BM196" s="144" t="s">
        <v>670</v>
      </c>
    </row>
    <row r="197" spans="2:65" s="11" customFormat="1" ht="22.9" customHeight="1">
      <c r="B197" s="120"/>
      <c r="D197" s="121" t="s">
        <v>71</v>
      </c>
      <c r="E197" s="130" t="s">
        <v>322</v>
      </c>
      <c r="F197" s="130" t="s">
        <v>323</v>
      </c>
      <c r="I197" s="123"/>
      <c r="J197" s="131">
        <f>BK197</f>
        <v>0</v>
      </c>
      <c r="L197" s="120"/>
      <c r="M197" s="125"/>
      <c r="P197" s="126">
        <f>P198</f>
        <v>0</v>
      </c>
      <c r="R197" s="126">
        <f>R198</f>
        <v>1.8169999999999999E-2</v>
      </c>
      <c r="T197" s="127">
        <f>T198</f>
        <v>0</v>
      </c>
      <c r="AR197" s="121" t="s">
        <v>82</v>
      </c>
      <c r="AT197" s="128" t="s">
        <v>71</v>
      </c>
      <c r="AU197" s="128" t="s">
        <v>80</v>
      </c>
      <c r="AY197" s="121" t="s">
        <v>181</v>
      </c>
      <c r="BK197" s="129">
        <f>BK198</f>
        <v>0</v>
      </c>
    </row>
    <row r="198" spans="2:65" s="1" customFormat="1" ht="37.9" customHeight="1">
      <c r="B198" s="132"/>
      <c r="C198" s="133" t="s">
        <v>314</v>
      </c>
      <c r="D198" s="133" t="s">
        <v>184</v>
      </c>
      <c r="E198" s="134" t="s">
        <v>325</v>
      </c>
      <c r="F198" s="135" t="s">
        <v>326</v>
      </c>
      <c r="G198" s="136" t="s">
        <v>297</v>
      </c>
      <c r="H198" s="137">
        <v>1</v>
      </c>
      <c r="I198" s="138"/>
      <c r="J198" s="139">
        <f>ROUND(I198*H198,2)</f>
        <v>0</v>
      </c>
      <c r="K198" s="135" t="s">
        <v>1</v>
      </c>
      <c r="L198" s="32"/>
      <c r="M198" s="140" t="s">
        <v>1</v>
      </c>
      <c r="N198" s="141" t="s">
        <v>37</v>
      </c>
      <c r="P198" s="142">
        <f>O198*H198</f>
        <v>0</v>
      </c>
      <c r="Q198" s="142">
        <v>1.8169999999999999E-2</v>
      </c>
      <c r="R198" s="142">
        <f>Q198*H198</f>
        <v>1.8169999999999999E-2</v>
      </c>
      <c r="S198" s="142">
        <v>0</v>
      </c>
      <c r="T198" s="143">
        <f>S198*H198</f>
        <v>0</v>
      </c>
      <c r="AR198" s="144" t="s">
        <v>127</v>
      </c>
      <c r="AT198" s="144" t="s">
        <v>184</v>
      </c>
      <c r="AU198" s="144" t="s">
        <v>82</v>
      </c>
      <c r="AY198" s="17" t="s">
        <v>181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7" t="s">
        <v>80</v>
      </c>
      <c r="BK198" s="145">
        <f>ROUND(I198*H198,2)</f>
        <v>0</v>
      </c>
      <c r="BL198" s="17" t="s">
        <v>127</v>
      </c>
      <c r="BM198" s="144" t="s">
        <v>671</v>
      </c>
    </row>
    <row r="199" spans="2:65" s="11" customFormat="1" ht="22.9" customHeight="1">
      <c r="B199" s="120"/>
      <c r="D199" s="121" t="s">
        <v>71</v>
      </c>
      <c r="E199" s="130" t="s">
        <v>328</v>
      </c>
      <c r="F199" s="130" t="s">
        <v>329</v>
      </c>
      <c r="I199" s="123"/>
      <c r="J199" s="131">
        <f>BK199</f>
        <v>0</v>
      </c>
      <c r="L199" s="120"/>
      <c r="M199" s="125"/>
      <c r="P199" s="126">
        <f>SUM(P200:P202)</f>
        <v>0</v>
      </c>
      <c r="R199" s="126">
        <f>SUM(R200:R202)</f>
        <v>0.70888499999999999</v>
      </c>
      <c r="T199" s="127">
        <f>SUM(T200:T202)</f>
        <v>0</v>
      </c>
      <c r="AR199" s="121" t="s">
        <v>82</v>
      </c>
      <c r="AT199" s="128" t="s">
        <v>71</v>
      </c>
      <c r="AU199" s="128" t="s">
        <v>80</v>
      </c>
      <c r="AY199" s="121" t="s">
        <v>181</v>
      </c>
      <c r="BK199" s="129">
        <f>SUM(BK200:BK202)</f>
        <v>0</v>
      </c>
    </row>
    <row r="200" spans="2:65" s="1" customFormat="1" ht="24.2" customHeight="1">
      <c r="B200" s="132"/>
      <c r="C200" s="133" t="s">
        <v>318</v>
      </c>
      <c r="D200" s="133" t="s">
        <v>184</v>
      </c>
      <c r="E200" s="134" t="s">
        <v>331</v>
      </c>
      <c r="F200" s="135" t="s">
        <v>332</v>
      </c>
      <c r="G200" s="136" t="s">
        <v>187</v>
      </c>
      <c r="H200" s="137">
        <v>88.5</v>
      </c>
      <c r="I200" s="138"/>
      <c r="J200" s="139">
        <f>ROUND(I200*H200,2)</f>
        <v>0</v>
      </c>
      <c r="K200" s="135" t="s">
        <v>1</v>
      </c>
      <c r="L200" s="32"/>
      <c r="M200" s="140" t="s">
        <v>1</v>
      </c>
      <c r="N200" s="141" t="s">
        <v>37</v>
      </c>
      <c r="P200" s="142">
        <f>O200*H200</f>
        <v>0</v>
      </c>
      <c r="Q200" s="142">
        <v>2.6700000000000001E-3</v>
      </c>
      <c r="R200" s="142">
        <f>Q200*H200</f>
        <v>0.23629500000000001</v>
      </c>
      <c r="S200" s="142">
        <v>0</v>
      </c>
      <c r="T200" s="143">
        <f>S200*H200</f>
        <v>0</v>
      </c>
      <c r="AR200" s="144" t="s">
        <v>127</v>
      </c>
      <c r="AT200" s="144" t="s">
        <v>184</v>
      </c>
      <c r="AU200" s="144" t="s">
        <v>82</v>
      </c>
      <c r="AY200" s="17" t="s">
        <v>181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80</v>
      </c>
      <c r="BK200" s="145">
        <f>ROUND(I200*H200,2)</f>
        <v>0</v>
      </c>
      <c r="BL200" s="17" t="s">
        <v>127</v>
      </c>
      <c r="BM200" s="144" t="s">
        <v>1494</v>
      </c>
    </row>
    <row r="201" spans="2:65" s="1" customFormat="1" ht="24.2" customHeight="1">
      <c r="B201" s="132"/>
      <c r="C201" s="133" t="s">
        <v>324</v>
      </c>
      <c r="D201" s="133" t="s">
        <v>184</v>
      </c>
      <c r="E201" s="134" t="s">
        <v>335</v>
      </c>
      <c r="F201" s="135" t="s">
        <v>336</v>
      </c>
      <c r="G201" s="136" t="s">
        <v>187</v>
      </c>
      <c r="H201" s="137">
        <v>88.5</v>
      </c>
      <c r="I201" s="138"/>
      <c r="J201" s="139">
        <f>ROUND(I201*H201,2)</f>
        <v>0</v>
      </c>
      <c r="K201" s="135" t="s">
        <v>1</v>
      </c>
      <c r="L201" s="32"/>
      <c r="M201" s="140" t="s">
        <v>1</v>
      </c>
      <c r="N201" s="141" t="s">
        <v>37</v>
      </c>
      <c r="P201" s="142">
        <f>O201*H201</f>
        <v>0</v>
      </c>
      <c r="Q201" s="142">
        <v>2.6700000000000001E-3</v>
      </c>
      <c r="R201" s="142">
        <f>Q201*H201</f>
        <v>0.23629500000000001</v>
      </c>
      <c r="S201" s="142">
        <v>0</v>
      </c>
      <c r="T201" s="143">
        <f>S201*H201</f>
        <v>0</v>
      </c>
      <c r="AR201" s="144" t="s">
        <v>127</v>
      </c>
      <c r="AT201" s="144" t="s">
        <v>184</v>
      </c>
      <c r="AU201" s="144" t="s">
        <v>82</v>
      </c>
      <c r="AY201" s="17" t="s">
        <v>181</v>
      </c>
      <c r="BE201" s="145">
        <f>IF(N201="základní",J201,0)</f>
        <v>0</v>
      </c>
      <c r="BF201" s="145">
        <f>IF(N201="snížená",J201,0)</f>
        <v>0</v>
      </c>
      <c r="BG201" s="145">
        <f>IF(N201="zákl. přenesená",J201,0)</f>
        <v>0</v>
      </c>
      <c r="BH201" s="145">
        <f>IF(N201="sníž. přenesená",J201,0)</f>
        <v>0</v>
      </c>
      <c r="BI201" s="145">
        <f>IF(N201="nulová",J201,0)</f>
        <v>0</v>
      </c>
      <c r="BJ201" s="17" t="s">
        <v>80</v>
      </c>
      <c r="BK201" s="145">
        <f>ROUND(I201*H201,2)</f>
        <v>0</v>
      </c>
      <c r="BL201" s="17" t="s">
        <v>127</v>
      </c>
      <c r="BM201" s="144" t="s">
        <v>1495</v>
      </c>
    </row>
    <row r="202" spans="2:65" s="1" customFormat="1" ht="24.2" customHeight="1">
      <c r="B202" s="132"/>
      <c r="C202" s="133" t="s">
        <v>330</v>
      </c>
      <c r="D202" s="133" t="s">
        <v>184</v>
      </c>
      <c r="E202" s="134" t="s">
        <v>338</v>
      </c>
      <c r="F202" s="135" t="s">
        <v>339</v>
      </c>
      <c r="G202" s="136" t="s">
        <v>187</v>
      </c>
      <c r="H202" s="137">
        <v>88.5</v>
      </c>
      <c r="I202" s="138"/>
      <c r="J202" s="139">
        <f>ROUND(I202*H202,2)</f>
        <v>0</v>
      </c>
      <c r="K202" s="135" t="s">
        <v>1</v>
      </c>
      <c r="L202" s="32"/>
      <c r="M202" s="140" t="s">
        <v>1</v>
      </c>
      <c r="N202" s="141" t="s">
        <v>37</v>
      </c>
      <c r="P202" s="142">
        <f>O202*H202</f>
        <v>0</v>
      </c>
      <c r="Q202" s="142">
        <v>2.6700000000000001E-3</v>
      </c>
      <c r="R202" s="142">
        <f>Q202*H202</f>
        <v>0.23629500000000001</v>
      </c>
      <c r="S202" s="142">
        <v>0</v>
      </c>
      <c r="T202" s="143">
        <f>S202*H202</f>
        <v>0</v>
      </c>
      <c r="AR202" s="144" t="s">
        <v>127</v>
      </c>
      <c r="AT202" s="144" t="s">
        <v>184</v>
      </c>
      <c r="AU202" s="144" t="s">
        <v>82</v>
      </c>
      <c r="AY202" s="17" t="s">
        <v>181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80</v>
      </c>
      <c r="BK202" s="145">
        <f>ROUND(I202*H202,2)</f>
        <v>0</v>
      </c>
      <c r="BL202" s="17" t="s">
        <v>127</v>
      </c>
      <c r="BM202" s="144" t="s">
        <v>1496</v>
      </c>
    </row>
    <row r="203" spans="2:65" s="11" customFormat="1" ht="22.9" customHeight="1">
      <c r="B203" s="120"/>
      <c r="D203" s="121" t="s">
        <v>71</v>
      </c>
      <c r="E203" s="130" t="s">
        <v>341</v>
      </c>
      <c r="F203" s="130" t="s">
        <v>342</v>
      </c>
      <c r="I203" s="123"/>
      <c r="J203" s="131">
        <f>BK203</f>
        <v>0</v>
      </c>
      <c r="L203" s="120"/>
      <c r="M203" s="125"/>
      <c r="P203" s="126">
        <f>SUM(P204:P213)</f>
        <v>0</v>
      </c>
      <c r="R203" s="126">
        <f>SUM(R204:R213)</f>
        <v>2.5729409999999997</v>
      </c>
      <c r="T203" s="127">
        <f>SUM(T204:T213)</f>
        <v>0</v>
      </c>
      <c r="AR203" s="121" t="s">
        <v>82</v>
      </c>
      <c r="AT203" s="128" t="s">
        <v>71</v>
      </c>
      <c r="AU203" s="128" t="s">
        <v>80</v>
      </c>
      <c r="AY203" s="121" t="s">
        <v>181</v>
      </c>
      <c r="BK203" s="129">
        <f>SUM(BK204:BK213)</f>
        <v>0</v>
      </c>
    </row>
    <row r="204" spans="2:65" s="1" customFormat="1" ht="24.2" customHeight="1">
      <c r="B204" s="132"/>
      <c r="C204" s="133" t="s">
        <v>334</v>
      </c>
      <c r="D204" s="133" t="s">
        <v>184</v>
      </c>
      <c r="E204" s="134" t="s">
        <v>359</v>
      </c>
      <c r="F204" s="135" t="s">
        <v>360</v>
      </c>
      <c r="G204" s="136" t="s">
        <v>187</v>
      </c>
      <c r="H204" s="137">
        <v>88.5</v>
      </c>
      <c r="I204" s="138"/>
      <c r="J204" s="139">
        <f>ROUND(I204*H204,2)</f>
        <v>0</v>
      </c>
      <c r="K204" s="135" t="s">
        <v>188</v>
      </c>
      <c r="L204" s="32"/>
      <c r="M204" s="140" t="s">
        <v>1</v>
      </c>
      <c r="N204" s="141" t="s">
        <v>37</v>
      </c>
      <c r="P204" s="142">
        <f>O204*H204</f>
        <v>0</v>
      </c>
      <c r="Q204" s="142">
        <v>2.4889999999999999E-2</v>
      </c>
      <c r="R204" s="142">
        <f>Q204*H204</f>
        <v>2.2027649999999999</v>
      </c>
      <c r="S204" s="142">
        <v>0</v>
      </c>
      <c r="T204" s="143">
        <f>S204*H204</f>
        <v>0</v>
      </c>
      <c r="AR204" s="144" t="s">
        <v>127</v>
      </c>
      <c r="AT204" s="144" t="s">
        <v>184</v>
      </c>
      <c r="AU204" s="144" t="s">
        <v>82</v>
      </c>
      <c r="AY204" s="17" t="s">
        <v>181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7" t="s">
        <v>80</v>
      </c>
      <c r="BK204" s="145">
        <f>ROUND(I204*H204,2)</f>
        <v>0</v>
      </c>
      <c r="BL204" s="17" t="s">
        <v>127</v>
      </c>
      <c r="BM204" s="144" t="s">
        <v>1497</v>
      </c>
    </row>
    <row r="205" spans="2:65" s="1" customFormat="1" ht="24.2" customHeight="1">
      <c r="B205" s="132"/>
      <c r="C205" s="133" t="s">
        <v>275</v>
      </c>
      <c r="D205" s="133" t="s">
        <v>184</v>
      </c>
      <c r="E205" s="134" t="s">
        <v>363</v>
      </c>
      <c r="F205" s="135" t="s">
        <v>364</v>
      </c>
      <c r="G205" s="136" t="s">
        <v>240</v>
      </c>
      <c r="H205" s="137">
        <v>15</v>
      </c>
      <c r="I205" s="138"/>
      <c r="J205" s="139">
        <f>ROUND(I205*H205,2)</f>
        <v>0</v>
      </c>
      <c r="K205" s="135" t="s">
        <v>188</v>
      </c>
      <c r="L205" s="32"/>
      <c r="M205" s="140" t="s">
        <v>1</v>
      </c>
      <c r="N205" s="141" t="s">
        <v>37</v>
      </c>
      <c r="P205" s="142">
        <f>O205*H205</f>
        <v>0</v>
      </c>
      <c r="Q205" s="142">
        <v>1.9359999999999999E-2</v>
      </c>
      <c r="R205" s="142">
        <f>Q205*H205</f>
        <v>0.29039999999999999</v>
      </c>
      <c r="S205" s="142">
        <v>0</v>
      </c>
      <c r="T205" s="143">
        <f>S205*H205</f>
        <v>0</v>
      </c>
      <c r="AR205" s="144" t="s">
        <v>127</v>
      </c>
      <c r="AT205" s="144" t="s">
        <v>184</v>
      </c>
      <c r="AU205" s="144" t="s">
        <v>82</v>
      </c>
      <c r="AY205" s="17" t="s">
        <v>181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80</v>
      </c>
      <c r="BK205" s="145">
        <f>ROUND(I205*H205,2)</f>
        <v>0</v>
      </c>
      <c r="BL205" s="17" t="s">
        <v>127</v>
      </c>
      <c r="BM205" s="144" t="s">
        <v>678</v>
      </c>
    </row>
    <row r="206" spans="2:65" s="14" customFormat="1">
      <c r="B206" s="164"/>
      <c r="D206" s="147" t="s">
        <v>191</v>
      </c>
      <c r="E206" s="165" t="s">
        <v>1</v>
      </c>
      <c r="F206" s="166" t="s">
        <v>366</v>
      </c>
      <c r="H206" s="165" t="s">
        <v>1</v>
      </c>
      <c r="I206" s="167"/>
      <c r="L206" s="164"/>
      <c r="M206" s="168"/>
      <c r="T206" s="169"/>
      <c r="AT206" s="165" t="s">
        <v>191</v>
      </c>
      <c r="AU206" s="165" t="s">
        <v>82</v>
      </c>
      <c r="AV206" s="14" t="s">
        <v>80</v>
      </c>
      <c r="AW206" s="14" t="s">
        <v>29</v>
      </c>
      <c r="AX206" s="14" t="s">
        <v>72</v>
      </c>
      <c r="AY206" s="165" t="s">
        <v>181</v>
      </c>
    </row>
    <row r="207" spans="2:65" s="12" customFormat="1">
      <c r="B207" s="146"/>
      <c r="D207" s="147" t="s">
        <v>191</v>
      </c>
      <c r="E207" s="148" t="s">
        <v>1</v>
      </c>
      <c r="F207" s="149" t="s">
        <v>8</v>
      </c>
      <c r="H207" s="150">
        <v>15</v>
      </c>
      <c r="I207" s="151"/>
      <c r="L207" s="146"/>
      <c r="M207" s="152"/>
      <c r="T207" s="153"/>
      <c r="AT207" s="148" t="s">
        <v>191</v>
      </c>
      <c r="AU207" s="148" t="s">
        <v>82</v>
      </c>
      <c r="AV207" s="12" t="s">
        <v>82</v>
      </c>
      <c r="AW207" s="12" t="s">
        <v>29</v>
      </c>
      <c r="AX207" s="12" t="s">
        <v>80</v>
      </c>
      <c r="AY207" s="148" t="s">
        <v>181</v>
      </c>
    </row>
    <row r="208" spans="2:65" s="1" customFormat="1" ht="21.75" customHeight="1">
      <c r="B208" s="132"/>
      <c r="C208" s="133" t="s">
        <v>343</v>
      </c>
      <c r="D208" s="133" t="s">
        <v>184</v>
      </c>
      <c r="E208" s="134" t="s">
        <v>369</v>
      </c>
      <c r="F208" s="135" t="s">
        <v>370</v>
      </c>
      <c r="G208" s="136" t="s">
        <v>240</v>
      </c>
      <c r="H208" s="137">
        <v>14.4</v>
      </c>
      <c r="I208" s="138"/>
      <c r="J208" s="139">
        <f>ROUND(I208*H208,2)</f>
        <v>0</v>
      </c>
      <c r="K208" s="135" t="s">
        <v>648</v>
      </c>
      <c r="L208" s="32"/>
      <c r="M208" s="140" t="s">
        <v>1</v>
      </c>
      <c r="N208" s="141" t="s">
        <v>37</v>
      </c>
      <c r="P208" s="142">
        <f>O208*H208</f>
        <v>0</v>
      </c>
      <c r="Q208" s="142">
        <v>5.5399999999999998E-3</v>
      </c>
      <c r="R208" s="142">
        <f>Q208*H208</f>
        <v>7.9776E-2</v>
      </c>
      <c r="S208" s="142">
        <v>0</v>
      </c>
      <c r="T208" s="143">
        <f>S208*H208</f>
        <v>0</v>
      </c>
      <c r="AR208" s="144" t="s">
        <v>127</v>
      </c>
      <c r="AT208" s="144" t="s">
        <v>184</v>
      </c>
      <c r="AU208" s="144" t="s">
        <v>82</v>
      </c>
      <c r="AY208" s="17" t="s">
        <v>181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80</v>
      </c>
      <c r="BK208" s="145">
        <f>ROUND(I208*H208,2)</f>
        <v>0</v>
      </c>
      <c r="BL208" s="17" t="s">
        <v>127</v>
      </c>
      <c r="BM208" s="144" t="s">
        <v>1498</v>
      </c>
    </row>
    <row r="209" spans="2:65" s="14" customFormat="1">
      <c r="B209" s="164"/>
      <c r="D209" s="147" t="s">
        <v>191</v>
      </c>
      <c r="E209" s="165" t="s">
        <v>1</v>
      </c>
      <c r="F209" s="166" t="s">
        <v>372</v>
      </c>
      <c r="H209" s="165" t="s">
        <v>1</v>
      </c>
      <c r="I209" s="167"/>
      <c r="L209" s="164"/>
      <c r="M209" s="168"/>
      <c r="T209" s="169"/>
      <c r="AT209" s="165" t="s">
        <v>191</v>
      </c>
      <c r="AU209" s="165" t="s">
        <v>82</v>
      </c>
      <c r="AV209" s="14" t="s">
        <v>80</v>
      </c>
      <c r="AW209" s="14" t="s">
        <v>29</v>
      </c>
      <c r="AX209" s="14" t="s">
        <v>72</v>
      </c>
      <c r="AY209" s="165" t="s">
        <v>181</v>
      </c>
    </row>
    <row r="210" spans="2:65" s="12" customFormat="1">
      <c r="B210" s="146"/>
      <c r="D210" s="147" t="s">
        <v>191</v>
      </c>
      <c r="E210" s="148" t="s">
        <v>1</v>
      </c>
      <c r="F210" s="149" t="s">
        <v>1499</v>
      </c>
      <c r="H210" s="150">
        <v>14.4</v>
      </c>
      <c r="I210" s="151"/>
      <c r="L210" s="146"/>
      <c r="M210" s="152"/>
      <c r="T210" s="153"/>
      <c r="AT210" s="148" t="s">
        <v>191</v>
      </c>
      <c r="AU210" s="148" t="s">
        <v>82</v>
      </c>
      <c r="AV210" s="12" t="s">
        <v>82</v>
      </c>
      <c r="AW210" s="12" t="s">
        <v>29</v>
      </c>
      <c r="AX210" s="12" t="s">
        <v>72</v>
      </c>
      <c r="AY210" s="148" t="s">
        <v>181</v>
      </c>
    </row>
    <row r="211" spans="2:65" s="13" customFormat="1">
      <c r="B211" s="154"/>
      <c r="D211" s="147" t="s">
        <v>191</v>
      </c>
      <c r="E211" s="155" t="s">
        <v>1</v>
      </c>
      <c r="F211" s="156" t="s">
        <v>193</v>
      </c>
      <c r="H211" s="157">
        <v>14.4</v>
      </c>
      <c r="I211" s="158"/>
      <c r="L211" s="154"/>
      <c r="M211" s="159"/>
      <c r="T211" s="160"/>
      <c r="AT211" s="155" t="s">
        <v>191</v>
      </c>
      <c r="AU211" s="155" t="s">
        <v>82</v>
      </c>
      <c r="AV211" s="13" t="s">
        <v>189</v>
      </c>
      <c r="AW211" s="13" t="s">
        <v>29</v>
      </c>
      <c r="AX211" s="13" t="s">
        <v>80</v>
      </c>
      <c r="AY211" s="155" t="s">
        <v>181</v>
      </c>
    </row>
    <row r="212" spans="2:65" s="1" customFormat="1" ht="24.2" customHeight="1">
      <c r="B212" s="132"/>
      <c r="C212" s="133" t="s">
        <v>348</v>
      </c>
      <c r="D212" s="133" t="s">
        <v>184</v>
      </c>
      <c r="E212" s="134" t="s">
        <v>375</v>
      </c>
      <c r="F212" s="135" t="s">
        <v>376</v>
      </c>
      <c r="G212" s="136" t="s">
        <v>236</v>
      </c>
      <c r="H212" s="137">
        <v>2.573</v>
      </c>
      <c r="I212" s="138"/>
      <c r="J212" s="139">
        <f>ROUND(I212*H212,2)</f>
        <v>0</v>
      </c>
      <c r="K212" s="135" t="s">
        <v>188</v>
      </c>
      <c r="L212" s="32"/>
      <c r="M212" s="140" t="s">
        <v>1</v>
      </c>
      <c r="N212" s="141" t="s">
        <v>37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127</v>
      </c>
      <c r="AT212" s="144" t="s">
        <v>184</v>
      </c>
      <c r="AU212" s="144" t="s">
        <v>82</v>
      </c>
      <c r="AY212" s="17" t="s">
        <v>181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7" t="s">
        <v>80</v>
      </c>
      <c r="BK212" s="145">
        <f>ROUND(I212*H212,2)</f>
        <v>0</v>
      </c>
      <c r="BL212" s="17" t="s">
        <v>127</v>
      </c>
      <c r="BM212" s="144" t="s">
        <v>682</v>
      </c>
    </row>
    <row r="213" spans="2:65" s="1" customFormat="1" ht="24.2" customHeight="1">
      <c r="B213" s="132"/>
      <c r="C213" s="133" t="s">
        <v>353</v>
      </c>
      <c r="D213" s="133" t="s">
        <v>184</v>
      </c>
      <c r="E213" s="134" t="s">
        <v>379</v>
      </c>
      <c r="F213" s="135" t="s">
        <v>380</v>
      </c>
      <c r="G213" s="136" t="s">
        <v>236</v>
      </c>
      <c r="H213" s="137">
        <v>2.573</v>
      </c>
      <c r="I213" s="138"/>
      <c r="J213" s="139">
        <f>ROUND(I213*H213,2)</f>
        <v>0</v>
      </c>
      <c r="K213" s="135" t="s">
        <v>188</v>
      </c>
      <c r="L213" s="32"/>
      <c r="M213" s="140" t="s">
        <v>1</v>
      </c>
      <c r="N213" s="141" t="s">
        <v>37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127</v>
      </c>
      <c r="AT213" s="144" t="s">
        <v>184</v>
      </c>
      <c r="AU213" s="144" t="s">
        <v>82</v>
      </c>
      <c r="AY213" s="17" t="s">
        <v>181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7" t="s">
        <v>80</v>
      </c>
      <c r="BK213" s="145">
        <f>ROUND(I213*H213,2)</f>
        <v>0</v>
      </c>
      <c r="BL213" s="17" t="s">
        <v>127</v>
      </c>
      <c r="BM213" s="144" t="s">
        <v>683</v>
      </c>
    </row>
    <row r="214" spans="2:65" s="11" customFormat="1" ht="22.9" customHeight="1">
      <c r="B214" s="120"/>
      <c r="D214" s="121" t="s">
        <v>71</v>
      </c>
      <c r="E214" s="130" t="s">
        <v>382</v>
      </c>
      <c r="F214" s="130" t="s">
        <v>383</v>
      </c>
      <c r="I214" s="123"/>
      <c r="J214" s="131">
        <f>BK214</f>
        <v>0</v>
      </c>
      <c r="L214" s="120"/>
      <c r="M214" s="125"/>
      <c r="P214" s="126">
        <f>SUM(P215:P219)</f>
        <v>0</v>
      </c>
      <c r="R214" s="126">
        <f>SUM(R215:R219)</f>
        <v>8.6319999999999994E-2</v>
      </c>
      <c r="T214" s="127">
        <f>SUM(T215:T219)</f>
        <v>2.3359999999999999E-2</v>
      </c>
      <c r="AR214" s="121" t="s">
        <v>82</v>
      </c>
      <c r="AT214" s="128" t="s">
        <v>71</v>
      </c>
      <c r="AU214" s="128" t="s">
        <v>80</v>
      </c>
      <c r="AY214" s="121" t="s">
        <v>181</v>
      </c>
      <c r="BK214" s="129">
        <f>SUM(BK215:BK219)</f>
        <v>0</v>
      </c>
    </row>
    <row r="215" spans="2:65" s="1" customFormat="1" ht="37.9" customHeight="1">
      <c r="B215" s="132"/>
      <c r="C215" s="133" t="s">
        <v>358</v>
      </c>
      <c r="D215" s="133" t="s">
        <v>184</v>
      </c>
      <c r="E215" s="134" t="s">
        <v>385</v>
      </c>
      <c r="F215" s="135" t="s">
        <v>386</v>
      </c>
      <c r="G215" s="136" t="s">
        <v>187</v>
      </c>
      <c r="H215" s="137">
        <v>4</v>
      </c>
      <c r="I215" s="138"/>
      <c r="J215" s="139">
        <f>ROUND(I215*H215,2)</f>
        <v>0</v>
      </c>
      <c r="K215" s="135" t="s">
        <v>648</v>
      </c>
      <c r="L215" s="32"/>
      <c r="M215" s="140" t="s">
        <v>1</v>
      </c>
      <c r="N215" s="141" t="s">
        <v>37</v>
      </c>
      <c r="P215" s="142">
        <f>O215*H215</f>
        <v>0</v>
      </c>
      <c r="Q215" s="142">
        <v>0</v>
      </c>
      <c r="R215" s="142">
        <f>Q215*H215</f>
        <v>0</v>
      </c>
      <c r="S215" s="142">
        <v>5.8399999999999997E-3</v>
      </c>
      <c r="T215" s="143">
        <f>S215*H215</f>
        <v>2.3359999999999999E-2</v>
      </c>
      <c r="AR215" s="144" t="s">
        <v>127</v>
      </c>
      <c r="AT215" s="144" t="s">
        <v>184</v>
      </c>
      <c r="AU215" s="144" t="s">
        <v>82</v>
      </c>
      <c r="AY215" s="17" t="s">
        <v>181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7" t="s">
        <v>80</v>
      </c>
      <c r="BK215" s="145">
        <f>ROUND(I215*H215,2)</f>
        <v>0</v>
      </c>
      <c r="BL215" s="17" t="s">
        <v>127</v>
      </c>
      <c r="BM215" s="144" t="s">
        <v>1500</v>
      </c>
    </row>
    <row r="216" spans="2:65" s="1" customFormat="1" ht="33" customHeight="1">
      <c r="B216" s="132"/>
      <c r="C216" s="133" t="s">
        <v>362</v>
      </c>
      <c r="D216" s="133" t="s">
        <v>184</v>
      </c>
      <c r="E216" s="134" t="s">
        <v>389</v>
      </c>
      <c r="F216" s="135" t="s">
        <v>390</v>
      </c>
      <c r="G216" s="136" t="s">
        <v>187</v>
      </c>
      <c r="H216" s="137">
        <v>8</v>
      </c>
      <c r="I216" s="138"/>
      <c r="J216" s="139">
        <f>ROUND(I216*H216,2)</f>
        <v>0</v>
      </c>
      <c r="K216" s="135" t="s">
        <v>648</v>
      </c>
      <c r="L216" s="32"/>
      <c r="M216" s="140" t="s">
        <v>1</v>
      </c>
      <c r="N216" s="141" t="s">
        <v>37</v>
      </c>
      <c r="P216" s="142">
        <f>O216*H216</f>
        <v>0</v>
      </c>
      <c r="Q216" s="142">
        <v>1.0789999999999999E-2</v>
      </c>
      <c r="R216" s="142">
        <f>Q216*H216</f>
        <v>8.6319999999999994E-2</v>
      </c>
      <c r="S216" s="142">
        <v>0</v>
      </c>
      <c r="T216" s="143">
        <f>S216*H216</f>
        <v>0</v>
      </c>
      <c r="AR216" s="144" t="s">
        <v>127</v>
      </c>
      <c r="AT216" s="144" t="s">
        <v>184</v>
      </c>
      <c r="AU216" s="144" t="s">
        <v>82</v>
      </c>
      <c r="AY216" s="17" t="s">
        <v>181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7" t="s">
        <v>80</v>
      </c>
      <c r="BK216" s="145">
        <f>ROUND(I216*H216,2)</f>
        <v>0</v>
      </c>
      <c r="BL216" s="17" t="s">
        <v>127</v>
      </c>
      <c r="BM216" s="144" t="s">
        <v>1501</v>
      </c>
    </row>
    <row r="217" spans="2:65" s="12" customFormat="1">
      <c r="B217" s="146"/>
      <c r="D217" s="147" t="s">
        <v>191</v>
      </c>
      <c r="E217" s="148" t="s">
        <v>1</v>
      </c>
      <c r="F217" s="149" t="s">
        <v>755</v>
      </c>
      <c r="H217" s="150">
        <v>8</v>
      </c>
      <c r="I217" s="151"/>
      <c r="L217" s="146"/>
      <c r="M217" s="152"/>
      <c r="T217" s="153"/>
      <c r="AT217" s="148" t="s">
        <v>191</v>
      </c>
      <c r="AU217" s="148" t="s">
        <v>82</v>
      </c>
      <c r="AV217" s="12" t="s">
        <v>82</v>
      </c>
      <c r="AW217" s="12" t="s">
        <v>29</v>
      </c>
      <c r="AX217" s="12" t="s">
        <v>80</v>
      </c>
      <c r="AY217" s="148" t="s">
        <v>181</v>
      </c>
    </row>
    <row r="218" spans="2:65" s="1" customFormat="1" ht="24.2" customHeight="1">
      <c r="B218" s="132"/>
      <c r="C218" s="133" t="s">
        <v>368</v>
      </c>
      <c r="D218" s="133" t="s">
        <v>184</v>
      </c>
      <c r="E218" s="134" t="s">
        <v>393</v>
      </c>
      <c r="F218" s="135" t="s">
        <v>394</v>
      </c>
      <c r="G218" s="136" t="s">
        <v>236</v>
      </c>
      <c r="H218" s="137">
        <v>8.5999999999999993E-2</v>
      </c>
      <c r="I218" s="138"/>
      <c r="J218" s="139">
        <f>ROUND(I218*H218,2)</f>
        <v>0</v>
      </c>
      <c r="K218" s="135" t="s">
        <v>648</v>
      </c>
      <c r="L218" s="32"/>
      <c r="M218" s="140" t="s">
        <v>1</v>
      </c>
      <c r="N218" s="141" t="s">
        <v>37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127</v>
      </c>
      <c r="AT218" s="144" t="s">
        <v>184</v>
      </c>
      <c r="AU218" s="144" t="s">
        <v>82</v>
      </c>
      <c r="AY218" s="17" t="s">
        <v>181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80</v>
      </c>
      <c r="BK218" s="145">
        <f>ROUND(I218*H218,2)</f>
        <v>0</v>
      </c>
      <c r="BL218" s="17" t="s">
        <v>127</v>
      </c>
      <c r="BM218" s="144" t="s">
        <v>1502</v>
      </c>
    </row>
    <row r="219" spans="2:65" s="1" customFormat="1" ht="24.2" customHeight="1">
      <c r="B219" s="132"/>
      <c r="C219" s="133" t="s">
        <v>374</v>
      </c>
      <c r="D219" s="133" t="s">
        <v>184</v>
      </c>
      <c r="E219" s="134" t="s">
        <v>397</v>
      </c>
      <c r="F219" s="135" t="s">
        <v>398</v>
      </c>
      <c r="G219" s="136" t="s">
        <v>236</v>
      </c>
      <c r="H219" s="137">
        <v>8.5999999999999993E-2</v>
      </c>
      <c r="I219" s="138"/>
      <c r="J219" s="139">
        <f>ROUND(I219*H219,2)</f>
        <v>0</v>
      </c>
      <c r="K219" s="135" t="s">
        <v>648</v>
      </c>
      <c r="L219" s="32"/>
      <c r="M219" s="140" t="s">
        <v>1</v>
      </c>
      <c r="N219" s="141" t="s">
        <v>37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127</v>
      </c>
      <c r="AT219" s="144" t="s">
        <v>184</v>
      </c>
      <c r="AU219" s="144" t="s">
        <v>82</v>
      </c>
      <c r="AY219" s="17" t="s">
        <v>181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7" t="s">
        <v>80</v>
      </c>
      <c r="BK219" s="145">
        <f>ROUND(I219*H219,2)</f>
        <v>0</v>
      </c>
      <c r="BL219" s="17" t="s">
        <v>127</v>
      </c>
      <c r="BM219" s="144" t="s">
        <v>1503</v>
      </c>
    </row>
    <row r="220" spans="2:65" s="11" customFormat="1" ht="22.9" customHeight="1">
      <c r="B220" s="120"/>
      <c r="D220" s="121" t="s">
        <v>71</v>
      </c>
      <c r="E220" s="130" t="s">
        <v>400</v>
      </c>
      <c r="F220" s="130" t="s">
        <v>401</v>
      </c>
      <c r="I220" s="123"/>
      <c r="J220" s="131">
        <f>BK220</f>
        <v>0</v>
      </c>
      <c r="L220" s="120"/>
      <c r="M220" s="125"/>
      <c r="P220" s="126">
        <f>SUM(P221:P225)</f>
        <v>0</v>
      </c>
      <c r="R220" s="126">
        <f>SUM(R221:R225)</f>
        <v>1.7301750000000001E-2</v>
      </c>
      <c r="T220" s="127">
        <f>SUM(T221:T225)</f>
        <v>0</v>
      </c>
      <c r="AR220" s="121" t="s">
        <v>82</v>
      </c>
      <c r="AT220" s="128" t="s">
        <v>71</v>
      </c>
      <c r="AU220" s="128" t="s">
        <v>80</v>
      </c>
      <c r="AY220" s="121" t="s">
        <v>181</v>
      </c>
      <c r="BK220" s="129">
        <f>SUM(BK221:BK225)</f>
        <v>0</v>
      </c>
    </row>
    <row r="221" spans="2:65" s="1" customFormat="1" ht="33" customHeight="1">
      <c r="B221" s="132"/>
      <c r="C221" s="133" t="s">
        <v>378</v>
      </c>
      <c r="D221" s="133" t="s">
        <v>184</v>
      </c>
      <c r="E221" s="134" t="s">
        <v>407</v>
      </c>
      <c r="F221" s="135" t="s">
        <v>408</v>
      </c>
      <c r="G221" s="136" t="s">
        <v>187</v>
      </c>
      <c r="H221" s="137">
        <v>88.5</v>
      </c>
      <c r="I221" s="138"/>
      <c r="J221" s="139">
        <f>ROUND(I221*H221,2)</f>
        <v>0</v>
      </c>
      <c r="K221" s="135" t="s">
        <v>188</v>
      </c>
      <c r="L221" s="32"/>
      <c r="M221" s="140" t="s">
        <v>1</v>
      </c>
      <c r="N221" s="141" t="s">
        <v>37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127</v>
      </c>
      <c r="AT221" s="144" t="s">
        <v>184</v>
      </c>
      <c r="AU221" s="144" t="s">
        <v>82</v>
      </c>
      <c r="AY221" s="17" t="s">
        <v>181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80</v>
      </c>
      <c r="BK221" s="145">
        <f>ROUND(I221*H221,2)</f>
        <v>0</v>
      </c>
      <c r="BL221" s="17" t="s">
        <v>127</v>
      </c>
      <c r="BM221" s="144" t="s">
        <v>1504</v>
      </c>
    </row>
    <row r="222" spans="2:65" s="1" customFormat="1" ht="24.2" customHeight="1">
      <c r="B222" s="132"/>
      <c r="C222" s="170" t="s">
        <v>384</v>
      </c>
      <c r="D222" s="170" t="s">
        <v>272</v>
      </c>
      <c r="E222" s="171" t="s">
        <v>411</v>
      </c>
      <c r="F222" s="172" t="s">
        <v>412</v>
      </c>
      <c r="G222" s="173" t="s">
        <v>187</v>
      </c>
      <c r="H222" s="174">
        <v>101.77500000000001</v>
      </c>
      <c r="I222" s="175"/>
      <c r="J222" s="176">
        <f>ROUND(I222*H222,2)</f>
        <v>0</v>
      </c>
      <c r="K222" s="172" t="s">
        <v>188</v>
      </c>
      <c r="L222" s="177"/>
      <c r="M222" s="178" t="s">
        <v>1</v>
      </c>
      <c r="N222" s="179" t="s">
        <v>37</v>
      </c>
      <c r="P222" s="142">
        <f>O222*H222</f>
        <v>0</v>
      </c>
      <c r="Q222" s="142">
        <v>1.7000000000000001E-4</v>
      </c>
      <c r="R222" s="142">
        <f>Q222*H222</f>
        <v>1.7301750000000001E-2</v>
      </c>
      <c r="S222" s="142">
        <v>0</v>
      </c>
      <c r="T222" s="143">
        <f>S222*H222</f>
        <v>0</v>
      </c>
      <c r="AR222" s="144" t="s">
        <v>275</v>
      </c>
      <c r="AT222" s="144" t="s">
        <v>272</v>
      </c>
      <c r="AU222" s="144" t="s">
        <v>82</v>
      </c>
      <c r="AY222" s="17" t="s">
        <v>181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80</v>
      </c>
      <c r="BK222" s="145">
        <f>ROUND(I222*H222,2)</f>
        <v>0</v>
      </c>
      <c r="BL222" s="17" t="s">
        <v>127</v>
      </c>
      <c r="BM222" s="144" t="s">
        <v>1505</v>
      </c>
    </row>
    <row r="223" spans="2:65" s="1" customFormat="1" ht="16.5" customHeight="1">
      <c r="B223" s="132"/>
      <c r="C223" s="133" t="s">
        <v>388</v>
      </c>
      <c r="D223" s="133" t="s">
        <v>184</v>
      </c>
      <c r="E223" s="134" t="s">
        <v>403</v>
      </c>
      <c r="F223" s="135" t="s">
        <v>404</v>
      </c>
      <c r="G223" s="136" t="s">
        <v>356</v>
      </c>
      <c r="H223" s="137">
        <v>4</v>
      </c>
      <c r="I223" s="138"/>
      <c r="J223" s="139">
        <f>ROUND(I223*H223,2)</f>
        <v>0</v>
      </c>
      <c r="K223" s="135" t="s">
        <v>1</v>
      </c>
      <c r="L223" s="32"/>
      <c r="M223" s="140" t="s">
        <v>1</v>
      </c>
      <c r="N223" s="141" t="s">
        <v>37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127</v>
      </c>
      <c r="AT223" s="144" t="s">
        <v>184</v>
      </c>
      <c r="AU223" s="144" t="s">
        <v>82</v>
      </c>
      <c r="AY223" s="17" t="s">
        <v>181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80</v>
      </c>
      <c r="BK223" s="145">
        <f>ROUND(I223*H223,2)</f>
        <v>0</v>
      </c>
      <c r="BL223" s="17" t="s">
        <v>127</v>
      </c>
      <c r="BM223" s="144" t="s">
        <v>1506</v>
      </c>
    </row>
    <row r="224" spans="2:65" s="1" customFormat="1" ht="24.2" customHeight="1">
      <c r="B224" s="132"/>
      <c r="C224" s="133" t="s">
        <v>392</v>
      </c>
      <c r="D224" s="133" t="s">
        <v>184</v>
      </c>
      <c r="E224" s="134" t="s">
        <v>415</v>
      </c>
      <c r="F224" s="135" t="s">
        <v>416</v>
      </c>
      <c r="G224" s="136" t="s">
        <v>236</v>
      </c>
      <c r="H224" s="137">
        <v>1.7000000000000001E-2</v>
      </c>
      <c r="I224" s="138"/>
      <c r="J224" s="139">
        <f>ROUND(I224*H224,2)</f>
        <v>0</v>
      </c>
      <c r="K224" s="135" t="s">
        <v>188</v>
      </c>
      <c r="L224" s="32"/>
      <c r="M224" s="140" t="s">
        <v>1</v>
      </c>
      <c r="N224" s="141" t="s">
        <v>37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127</v>
      </c>
      <c r="AT224" s="144" t="s">
        <v>184</v>
      </c>
      <c r="AU224" s="144" t="s">
        <v>82</v>
      </c>
      <c r="AY224" s="17" t="s">
        <v>181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7" t="s">
        <v>80</v>
      </c>
      <c r="BK224" s="145">
        <f>ROUND(I224*H224,2)</f>
        <v>0</v>
      </c>
      <c r="BL224" s="17" t="s">
        <v>127</v>
      </c>
      <c r="BM224" s="144" t="s">
        <v>1507</v>
      </c>
    </row>
    <row r="225" spans="2:65" s="1" customFormat="1" ht="24.2" customHeight="1">
      <c r="B225" s="132"/>
      <c r="C225" s="133" t="s">
        <v>396</v>
      </c>
      <c r="D225" s="133" t="s">
        <v>184</v>
      </c>
      <c r="E225" s="134" t="s">
        <v>419</v>
      </c>
      <c r="F225" s="135" t="s">
        <v>420</v>
      </c>
      <c r="G225" s="136" t="s">
        <v>236</v>
      </c>
      <c r="H225" s="137">
        <v>1.7000000000000001E-2</v>
      </c>
      <c r="I225" s="138"/>
      <c r="J225" s="139">
        <f>ROUND(I225*H225,2)</f>
        <v>0</v>
      </c>
      <c r="K225" s="135" t="s">
        <v>188</v>
      </c>
      <c r="L225" s="32"/>
      <c r="M225" s="140" t="s">
        <v>1</v>
      </c>
      <c r="N225" s="141" t="s">
        <v>37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127</v>
      </c>
      <c r="AT225" s="144" t="s">
        <v>184</v>
      </c>
      <c r="AU225" s="144" t="s">
        <v>82</v>
      </c>
      <c r="AY225" s="17" t="s">
        <v>181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7" t="s">
        <v>80</v>
      </c>
      <c r="BK225" s="145">
        <f>ROUND(I225*H225,2)</f>
        <v>0</v>
      </c>
      <c r="BL225" s="17" t="s">
        <v>127</v>
      </c>
      <c r="BM225" s="144" t="s">
        <v>1508</v>
      </c>
    </row>
    <row r="226" spans="2:65" s="11" customFormat="1" ht="22.9" customHeight="1">
      <c r="B226" s="120"/>
      <c r="D226" s="121" t="s">
        <v>71</v>
      </c>
      <c r="E226" s="130" t="s">
        <v>422</v>
      </c>
      <c r="F226" s="130" t="s">
        <v>423</v>
      </c>
      <c r="I226" s="123"/>
      <c r="J226" s="131">
        <f>BK226</f>
        <v>0</v>
      </c>
      <c r="L226" s="120"/>
      <c r="M226" s="125"/>
      <c r="P226" s="126">
        <f>SUM(P227:P228)</f>
        <v>0</v>
      </c>
      <c r="R226" s="126">
        <f>SUM(R227:R228)</f>
        <v>0</v>
      </c>
      <c r="T226" s="127">
        <f>SUM(T227:T228)</f>
        <v>0.29189999999999999</v>
      </c>
      <c r="AR226" s="121" t="s">
        <v>82</v>
      </c>
      <c r="AT226" s="128" t="s">
        <v>71</v>
      </c>
      <c r="AU226" s="128" t="s">
        <v>80</v>
      </c>
      <c r="AY226" s="121" t="s">
        <v>181</v>
      </c>
      <c r="BK226" s="129">
        <f>SUM(BK227:BK228)</f>
        <v>0</v>
      </c>
    </row>
    <row r="227" spans="2:65" s="1" customFormat="1" ht="16.5" customHeight="1">
      <c r="B227" s="132"/>
      <c r="C227" s="133" t="s">
        <v>402</v>
      </c>
      <c r="D227" s="133" t="s">
        <v>184</v>
      </c>
      <c r="E227" s="134" t="s">
        <v>437</v>
      </c>
      <c r="F227" s="135" t="s">
        <v>438</v>
      </c>
      <c r="G227" s="136" t="s">
        <v>356</v>
      </c>
      <c r="H227" s="137">
        <v>4</v>
      </c>
      <c r="I227" s="138"/>
      <c r="J227" s="139">
        <f>ROUND(I227*H227,2)</f>
        <v>0</v>
      </c>
      <c r="K227" s="135" t="s">
        <v>1</v>
      </c>
      <c r="L227" s="32"/>
      <c r="M227" s="140" t="s">
        <v>1</v>
      </c>
      <c r="N227" s="141" t="s">
        <v>37</v>
      </c>
      <c r="P227" s="142">
        <f>O227*H227</f>
        <v>0</v>
      </c>
      <c r="Q227" s="142">
        <v>0</v>
      </c>
      <c r="R227" s="142">
        <f>Q227*H227</f>
        <v>0</v>
      </c>
      <c r="S227" s="142">
        <v>4.1700000000000001E-2</v>
      </c>
      <c r="T227" s="143">
        <f>S227*H227</f>
        <v>0.1668</v>
      </c>
      <c r="AR227" s="144" t="s">
        <v>127</v>
      </c>
      <c r="AT227" s="144" t="s">
        <v>184</v>
      </c>
      <c r="AU227" s="144" t="s">
        <v>82</v>
      </c>
      <c r="AY227" s="17" t="s">
        <v>181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7" t="s">
        <v>80</v>
      </c>
      <c r="BK227" s="145">
        <f>ROUND(I227*H227,2)</f>
        <v>0</v>
      </c>
      <c r="BL227" s="17" t="s">
        <v>127</v>
      </c>
      <c r="BM227" s="144" t="s">
        <v>1509</v>
      </c>
    </row>
    <row r="228" spans="2:65" s="1" customFormat="1" ht="33" customHeight="1">
      <c r="B228" s="132"/>
      <c r="C228" s="133" t="s">
        <v>406</v>
      </c>
      <c r="D228" s="133" t="s">
        <v>184</v>
      </c>
      <c r="E228" s="134" t="s">
        <v>1510</v>
      </c>
      <c r="F228" s="135" t="s">
        <v>442</v>
      </c>
      <c r="G228" s="136" t="s">
        <v>356</v>
      </c>
      <c r="H228" s="137">
        <v>3</v>
      </c>
      <c r="I228" s="138"/>
      <c r="J228" s="139">
        <f>ROUND(I228*H228,2)</f>
        <v>0</v>
      </c>
      <c r="K228" s="135" t="s">
        <v>1</v>
      </c>
      <c r="L228" s="32"/>
      <c r="M228" s="140" t="s">
        <v>1</v>
      </c>
      <c r="N228" s="141" t="s">
        <v>37</v>
      </c>
      <c r="P228" s="142">
        <f>O228*H228</f>
        <v>0</v>
      </c>
      <c r="Q228" s="142">
        <v>0</v>
      </c>
      <c r="R228" s="142">
        <f>Q228*H228</f>
        <v>0</v>
      </c>
      <c r="S228" s="142">
        <v>4.1700000000000001E-2</v>
      </c>
      <c r="T228" s="143">
        <f>S228*H228</f>
        <v>0.12509999999999999</v>
      </c>
      <c r="AR228" s="144" t="s">
        <v>127</v>
      </c>
      <c r="AT228" s="144" t="s">
        <v>184</v>
      </c>
      <c r="AU228" s="144" t="s">
        <v>82</v>
      </c>
      <c r="AY228" s="17" t="s">
        <v>181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7" t="s">
        <v>80</v>
      </c>
      <c r="BK228" s="145">
        <f>ROUND(I228*H228,2)</f>
        <v>0</v>
      </c>
      <c r="BL228" s="17" t="s">
        <v>127</v>
      </c>
      <c r="BM228" s="144" t="s">
        <v>1511</v>
      </c>
    </row>
    <row r="229" spans="2:65" s="11" customFormat="1" ht="22.9" customHeight="1">
      <c r="B229" s="120"/>
      <c r="D229" s="121" t="s">
        <v>71</v>
      </c>
      <c r="E229" s="130" t="s">
        <v>496</v>
      </c>
      <c r="F229" s="130" t="s">
        <v>497</v>
      </c>
      <c r="I229" s="123"/>
      <c r="J229" s="131">
        <f>BK229</f>
        <v>0</v>
      </c>
      <c r="L229" s="120"/>
      <c r="M229" s="125"/>
      <c r="P229" s="126">
        <f>SUM(P230:P245)</f>
        <v>0</v>
      </c>
      <c r="R229" s="126">
        <f>SUM(R230:R245)</f>
        <v>0.26907079999999994</v>
      </c>
      <c r="T229" s="127">
        <f>SUM(T230:T245)</f>
        <v>0.23663999999999999</v>
      </c>
      <c r="AR229" s="121" t="s">
        <v>82</v>
      </c>
      <c r="AT229" s="128" t="s">
        <v>71</v>
      </c>
      <c r="AU229" s="128" t="s">
        <v>80</v>
      </c>
      <c r="AY229" s="121" t="s">
        <v>181</v>
      </c>
      <c r="BK229" s="129">
        <f>SUM(BK230:BK245)</f>
        <v>0</v>
      </c>
    </row>
    <row r="230" spans="2:65" s="1" customFormat="1" ht="16.5" customHeight="1">
      <c r="B230" s="132"/>
      <c r="C230" s="133" t="s">
        <v>410</v>
      </c>
      <c r="D230" s="133" t="s">
        <v>184</v>
      </c>
      <c r="E230" s="134" t="s">
        <v>499</v>
      </c>
      <c r="F230" s="135" t="s">
        <v>500</v>
      </c>
      <c r="G230" s="136" t="s">
        <v>187</v>
      </c>
      <c r="H230" s="137">
        <v>70</v>
      </c>
      <c r="I230" s="138"/>
      <c r="J230" s="139">
        <f>ROUND(I230*H230,2)</f>
        <v>0</v>
      </c>
      <c r="K230" s="135" t="s">
        <v>188</v>
      </c>
      <c r="L230" s="32"/>
      <c r="M230" s="140" t="s">
        <v>1</v>
      </c>
      <c r="N230" s="141" t="s">
        <v>37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127</v>
      </c>
      <c r="AT230" s="144" t="s">
        <v>184</v>
      </c>
      <c r="AU230" s="144" t="s">
        <v>82</v>
      </c>
      <c r="AY230" s="17" t="s">
        <v>181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80</v>
      </c>
      <c r="BK230" s="145">
        <f>ROUND(I230*H230,2)</f>
        <v>0</v>
      </c>
      <c r="BL230" s="17" t="s">
        <v>127</v>
      </c>
      <c r="BM230" s="144" t="s">
        <v>707</v>
      </c>
    </row>
    <row r="231" spans="2:65" s="1" customFormat="1" ht="24.2" customHeight="1">
      <c r="B231" s="132"/>
      <c r="C231" s="133" t="s">
        <v>414</v>
      </c>
      <c r="D231" s="133" t="s">
        <v>184</v>
      </c>
      <c r="E231" s="134" t="s">
        <v>504</v>
      </c>
      <c r="F231" s="135" t="s">
        <v>505</v>
      </c>
      <c r="G231" s="136" t="s">
        <v>187</v>
      </c>
      <c r="H231" s="137">
        <v>70</v>
      </c>
      <c r="I231" s="138"/>
      <c r="J231" s="139">
        <f>ROUND(I231*H231,2)</f>
        <v>0</v>
      </c>
      <c r="K231" s="135" t="s">
        <v>188</v>
      </c>
      <c r="L231" s="32"/>
      <c r="M231" s="140" t="s">
        <v>1</v>
      </c>
      <c r="N231" s="141" t="s">
        <v>37</v>
      </c>
      <c r="P231" s="142">
        <f>O231*H231</f>
        <v>0</v>
      </c>
      <c r="Q231" s="142">
        <v>0</v>
      </c>
      <c r="R231" s="142">
        <f>Q231*H231</f>
        <v>0</v>
      </c>
      <c r="S231" s="142">
        <v>3.0000000000000001E-3</v>
      </c>
      <c r="T231" s="143">
        <f>S231*H231</f>
        <v>0.21</v>
      </c>
      <c r="AR231" s="144" t="s">
        <v>127</v>
      </c>
      <c r="AT231" s="144" t="s">
        <v>184</v>
      </c>
      <c r="AU231" s="144" t="s">
        <v>82</v>
      </c>
      <c r="AY231" s="17" t="s">
        <v>181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7" t="s">
        <v>80</v>
      </c>
      <c r="BK231" s="145">
        <f>ROUND(I231*H231,2)</f>
        <v>0</v>
      </c>
      <c r="BL231" s="17" t="s">
        <v>127</v>
      </c>
      <c r="BM231" s="144" t="s">
        <v>708</v>
      </c>
    </row>
    <row r="232" spans="2:65" s="1" customFormat="1" ht="16.5" customHeight="1">
      <c r="B232" s="132"/>
      <c r="C232" s="133" t="s">
        <v>418</v>
      </c>
      <c r="D232" s="133" t="s">
        <v>184</v>
      </c>
      <c r="E232" s="134" t="s">
        <v>509</v>
      </c>
      <c r="F232" s="135" t="s">
        <v>510</v>
      </c>
      <c r="G232" s="136" t="s">
        <v>187</v>
      </c>
      <c r="H232" s="137">
        <v>70</v>
      </c>
      <c r="I232" s="138"/>
      <c r="J232" s="139">
        <f>ROUND(I232*H232,2)</f>
        <v>0</v>
      </c>
      <c r="K232" s="135" t="s">
        <v>188</v>
      </c>
      <c r="L232" s="32"/>
      <c r="M232" s="140" t="s">
        <v>1</v>
      </c>
      <c r="N232" s="141" t="s">
        <v>37</v>
      </c>
      <c r="P232" s="142">
        <f>O232*H232</f>
        <v>0</v>
      </c>
      <c r="Q232" s="142">
        <v>2.9999999999999997E-4</v>
      </c>
      <c r="R232" s="142">
        <f>Q232*H232</f>
        <v>2.0999999999999998E-2</v>
      </c>
      <c r="S232" s="142">
        <v>0</v>
      </c>
      <c r="T232" s="143">
        <f>S232*H232</f>
        <v>0</v>
      </c>
      <c r="AR232" s="144" t="s">
        <v>127</v>
      </c>
      <c r="AT232" s="144" t="s">
        <v>184</v>
      </c>
      <c r="AU232" s="144" t="s">
        <v>82</v>
      </c>
      <c r="AY232" s="17" t="s">
        <v>181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80</v>
      </c>
      <c r="BK232" s="145">
        <f>ROUND(I232*H232,2)</f>
        <v>0</v>
      </c>
      <c r="BL232" s="17" t="s">
        <v>127</v>
      </c>
      <c r="BM232" s="144" t="s">
        <v>709</v>
      </c>
    </row>
    <row r="233" spans="2:65" s="1" customFormat="1" ht="16.5" customHeight="1">
      <c r="B233" s="132"/>
      <c r="C233" s="170" t="s">
        <v>424</v>
      </c>
      <c r="D233" s="170" t="s">
        <v>272</v>
      </c>
      <c r="E233" s="171" t="s">
        <v>513</v>
      </c>
      <c r="F233" s="172" t="s">
        <v>514</v>
      </c>
      <c r="G233" s="173" t="s">
        <v>187</v>
      </c>
      <c r="H233" s="174">
        <v>77</v>
      </c>
      <c r="I233" s="175"/>
      <c r="J233" s="176">
        <f>ROUND(I233*H233,2)</f>
        <v>0</v>
      </c>
      <c r="K233" s="172" t="s">
        <v>188</v>
      </c>
      <c r="L233" s="177"/>
      <c r="M233" s="178" t="s">
        <v>1</v>
      </c>
      <c r="N233" s="179" t="s">
        <v>37</v>
      </c>
      <c r="P233" s="142">
        <f>O233*H233</f>
        <v>0</v>
      </c>
      <c r="Q233" s="142">
        <v>2.8300000000000001E-3</v>
      </c>
      <c r="R233" s="142">
        <f>Q233*H233</f>
        <v>0.21790999999999999</v>
      </c>
      <c r="S233" s="142">
        <v>0</v>
      </c>
      <c r="T233" s="143">
        <f>S233*H233</f>
        <v>0</v>
      </c>
      <c r="AR233" s="144" t="s">
        <v>275</v>
      </c>
      <c r="AT233" s="144" t="s">
        <v>272</v>
      </c>
      <c r="AU233" s="144" t="s">
        <v>82</v>
      </c>
      <c r="AY233" s="17" t="s">
        <v>181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80</v>
      </c>
      <c r="BK233" s="145">
        <f>ROUND(I233*H233,2)</f>
        <v>0</v>
      </c>
      <c r="BL233" s="17" t="s">
        <v>127</v>
      </c>
      <c r="BM233" s="144" t="s">
        <v>710</v>
      </c>
    </row>
    <row r="234" spans="2:65" s="12" customFormat="1">
      <c r="B234" s="146"/>
      <c r="D234" s="147" t="s">
        <v>191</v>
      </c>
      <c r="F234" s="149" t="s">
        <v>1512</v>
      </c>
      <c r="H234" s="150">
        <v>77</v>
      </c>
      <c r="I234" s="151"/>
      <c r="L234" s="146"/>
      <c r="M234" s="152"/>
      <c r="T234" s="153"/>
      <c r="AT234" s="148" t="s">
        <v>191</v>
      </c>
      <c r="AU234" s="148" t="s">
        <v>82</v>
      </c>
      <c r="AV234" s="12" t="s">
        <v>82</v>
      </c>
      <c r="AW234" s="12" t="s">
        <v>3</v>
      </c>
      <c r="AX234" s="12" t="s">
        <v>80</v>
      </c>
      <c r="AY234" s="148" t="s">
        <v>181</v>
      </c>
    </row>
    <row r="235" spans="2:65" s="1" customFormat="1" ht="21.75" customHeight="1">
      <c r="B235" s="132"/>
      <c r="C235" s="133" t="s">
        <v>428</v>
      </c>
      <c r="D235" s="133" t="s">
        <v>184</v>
      </c>
      <c r="E235" s="134" t="s">
        <v>517</v>
      </c>
      <c r="F235" s="135" t="s">
        <v>518</v>
      </c>
      <c r="G235" s="136" t="s">
        <v>240</v>
      </c>
      <c r="H235" s="137">
        <v>88.8</v>
      </c>
      <c r="I235" s="138"/>
      <c r="J235" s="139">
        <f>ROUND(I235*H235,2)</f>
        <v>0</v>
      </c>
      <c r="K235" s="135" t="s">
        <v>188</v>
      </c>
      <c r="L235" s="32"/>
      <c r="M235" s="140" t="s">
        <v>1</v>
      </c>
      <c r="N235" s="141" t="s">
        <v>37</v>
      </c>
      <c r="P235" s="142">
        <f>O235*H235</f>
        <v>0</v>
      </c>
      <c r="Q235" s="142">
        <v>0</v>
      </c>
      <c r="R235" s="142">
        <f>Q235*H235</f>
        <v>0</v>
      </c>
      <c r="S235" s="142">
        <v>2.9999999999999997E-4</v>
      </c>
      <c r="T235" s="143">
        <f>S235*H235</f>
        <v>2.6639999999999997E-2</v>
      </c>
      <c r="AR235" s="144" t="s">
        <v>127</v>
      </c>
      <c r="AT235" s="144" t="s">
        <v>184</v>
      </c>
      <c r="AU235" s="144" t="s">
        <v>82</v>
      </c>
      <c r="AY235" s="17" t="s">
        <v>181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80</v>
      </c>
      <c r="BK235" s="145">
        <f>ROUND(I235*H235,2)</f>
        <v>0</v>
      </c>
      <c r="BL235" s="17" t="s">
        <v>127</v>
      </c>
      <c r="BM235" s="144" t="s">
        <v>712</v>
      </c>
    </row>
    <row r="236" spans="2:65" s="12" customFormat="1" ht="22.5">
      <c r="B236" s="146"/>
      <c r="D236" s="147" t="s">
        <v>191</v>
      </c>
      <c r="E236" s="148" t="s">
        <v>1</v>
      </c>
      <c r="F236" s="149" t="s">
        <v>1513</v>
      </c>
      <c r="H236" s="150">
        <v>88.8</v>
      </c>
      <c r="I236" s="151"/>
      <c r="L236" s="146"/>
      <c r="M236" s="152"/>
      <c r="T236" s="153"/>
      <c r="AT236" s="148" t="s">
        <v>191</v>
      </c>
      <c r="AU236" s="148" t="s">
        <v>82</v>
      </c>
      <c r="AV236" s="12" t="s">
        <v>82</v>
      </c>
      <c r="AW236" s="12" t="s">
        <v>29</v>
      </c>
      <c r="AX236" s="12" t="s">
        <v>80</v>
      </c>
      <c r="AY236" s="148" t="s">
        <v>181</v>
      </c>
    </row>
    <row r="237" spans="2:65" s="1" customFormat="1" ht="16.5" customHeight="1">
      <c r="B237" s="132"/>
      <c r="C237" s="133" t="s">
        <v>432</v>
      </c>
      <c r="D237" s="133" t="s">
        <v>184</v>
      </c>
      <c r="E237" s="134" t="s">
        <v>522</v>
      </c>
      <c r="F237" s="135" t="s">
        <v>523</v>
      </c>
      <c r="G237" s="136" t="s">
        <v>240</v>
      </c>
      <c r="H237" s="137">
        <v>88.8</v>
      </c>
      <c r="I237" s="138"/>
      <c r="J237" s="139">
        <f>ROUND(I237*H237,2)</f>
        <v>0</v>
      </c>
      <c r="K237" s="135" t="s">
        <v>188</v>
      </c>
      <c r="L237" s="32"/>
      <c r="M237" s="140" t="s">
        <v>1</v>
      </c>
      <c r="N237" s="141" t="s">
        <v>37</v>
      </c>
      <c r="P237" s="142">
        <f>O237*H237</f>
        <v>0</v>
      </c>
      <c r="Q237" s="142">
        <v>1.0000000000000001E-5</v>
      </c>
      <c r="R237" s="142">
        <f>Q237*H237</f>
        <v>8.8800000000000001E-4</v>
      </c>
      <c r="S237" s="142">
        <v>0</v>
      </c>
      <c r="T237" s="143">
        <f>S237*H237</f>
        <v>0</v>
      </c>
      <c r="AR237" s="144" t="s">
        <v>127</v>
      </c>
      <c r="AT237" s="144" t="s">
        <v>184</v>
      </c>
      <c r="AU237" s="144" t="s">
        <v>82</v>
      </c>
      <c r="AY237" s="17" t="s">
        <v>181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80</v>
      </c>
      <c r="BK237" s="145">
        <f>ROUND(I237*H237,2)</f>
        <v>0</v>
      </c>
      <c r="BL237" s="17" t="s">
        <v>127</v>
      </c>
      <c r="BM237" s="144" t="s">
        <v>714</v>
      </c>
    </row>
    <row r="238" spans="2:65" s="1" customFormat="1" ht="16.5" customHeight="1">
      <c r="B238" s="132"/>
      <c r="C238" s="170" t="s">
        <v>436</v>
      </c>
      <c r="D238" s="170" t="s">
        <v>272</v>
      </c>
      <c r="E238" s="171" t="s">
        <v>527</v>
      </c>
      <c r="F238" s="172" t="s">
        <v>528</v>
      </c>
      <c r="G238" s="173" t="s">
        <v>240</v>
      </c>
      <c r="H238" s="174">
        <v>90.575999999999993</v>
      </c>
      <c r="I238" s="175"/>
      <c r="J238" s="176">
        <f>ROUND(I238*H238,2)</f>
        <v>0</v>
      </c>
      <c r="K238" s="172" t="s">
        <v>1</v>
      </c>
      <c r="L238" s="177"/>
      <c r="M238" s="178" t="s">
        <v>1</v>
      </c>
      <c r="N238" s="179" t="s">
        <v>37</v>
      </c>
      <c r="P238" s="142">
        <f>O238*H238</f>
        <v>0</v>
      </c>
      <c r="Q238" s="142">
        <v>2.9999999999999997E-4</v>
      </c>
      <c r="R238" s="142">
        <f>Q238*H238</f>
        <v>2.7172799999999997E-2</v>
      </c>
      <c r="S238" s="142">
        <v>0</v>
      </c>
      <c r="T238" s="143">
        <f>S238*H238</f>
        <v>0</v>
      </c>
      <c r="AR238" s="144" t="s">
        <v>275</v>
      </c>
      <c r="AT238" s="144" t="s">
        <v>272</v>
      </c>
      <c r="AU238" s="144" t="s">
        <v>82</v>
      </c>
      <c r="AY238" s="17" t="s">
        <v>181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80</v>
      </c>
      <c r="BK238" s="145">
        <f>ROUND(I238*H238,2)</f>
        <v>0</v>
      </c>
      <c r="BL238" s="17" t="s">
        <v>127</v>
      </c>
      <c r="BM238" s="144" t="s">
        <v>715</v>
      </c>
    </row>
    <row r="239" spans="2:65" s="12" customFormat="1">
      <c r="B239" s="146"/>
      <c r="D239" s="147" t="s">
        <v>191</v>
      </c>
      <c r="F239" s="149" t="s">
        <v>1514</v>
      </c>
      <c r="H239" s="150">
        <v>90.575999999999993</v>
      </c>
      <c r="I239" s="151"/>
      <c r="L239" s="146"/>
      <c r="M239" s="152"/>
      <c r="T239" s="153"/>
      <c r="AT239" s="148" t="s">
        <v>191</v>
      </c>
      <c r="AU239" s="148" t="s">
        <v>82</v>
      </c>
      <c r="AV239" s="12" t="s">
        <v>82</v>
      </c>
      <c r="AW239" s="12" t="s">
        <v>3</v>
      </c>
      <c r="AX239" s="12" t="s">
        <v>80</v>
      </c>
      <c r="AY239" s="148" t="s">
        <v>181</v>
      </c>
    </row>
    <row r="240" spans="2:65" s="1" customFormat="1" ht="16.5" customHeight="1">
      <c r="B240" s="132"/>
      <c r="C240" s="133" t="s">
        <v>440</v>
      </c>
      <c r="D240" s="133" t="s">
        <v>184</v>
      </c>
      <c r="E240" s="134" t="s">
        <v>1515</v>
      </c>
      <c r="F240" s="135" t="s">
        <v>1516</v>
      </c>
      <c r="G240" s="136" t="s">
        <v>240</v>
      </c>
      <c r="H240" s="137">
        <v>6.3</v>
      </c>
      <c r="I240" s="138"/>
      <c r="J240" s="139">
        <f>ROUND(I240*H240,2)</f>
        <v>0</v>
      </c>
      <c r="K240" s="135" t="s">
        <v>188</v>
      </c>
      <c r="L240" s="32"/>
      <c r="M240" s="140" t="s">
        <v>1</v>
      </c>
      <c r="N240" s="141" t="s">
        <v>37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127</v>
      </c>
      <c r="AT240" s="144" t="s">
        <v>184</v>
      </c>
      <c r="AU240" s="144" t="s">
        <v>82</v>
      </c>
      <c r="AY240" s="17" t="s">
        <v>181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80</v>
      </c>
      <c r="BK240" s="145">
        <f>ROUND(I240*H240,2)</f>
        <v>0</v>
      </c>
      <c r="BL240" s="17" t="s">
        <v>127</v>
      </c>
      <c r="BM240" s="144" t="s">
        <v>1517</v>
      </c>
    </row>
    <row r="241" spans="2:65" s="12" customFormat="1">
      <c r="B241" s="146"/>
      <c r="D241" s="147" t="s">
        <v>191</v>
      </c>
      <c r="E241" s="148" t="s">
        <v>1</v>
      </c>
      <c r="F241" s="149" t="s">
        <v>1518</v>
      </c>
      <c r="H241" s="150">
        <v>6.3</v>
      </c>
      <c r="I241" s="151"/>
      <c r="L241" s="146"/>
      <c r="M241" s="152"/>
      <c r="T241" s="153"/>
      <c r="AT241" s="148" t="s">
        <v>191</v>
      </c>
      <c r="AU241" s="148" t="s">
        <v>82</v>
      </c>
      <c r="AV241" s="12" t="s">
        <v>82</v>
      </c>
      <c r="AW241" s="12" t="s">
        <v>29</v>
      </c>
      <c r="AX241" s="12" t="s">
        <v>80</v>
      </c>
      <c r="AY241" s="148" t="s">
        <v>181</v>
      </c>
    </row>
    <row r="242" spans="2:65" s="1" customFormat="1" ht="16.5" customHeight="1">
      <c r="B242" s="132"/>
      <c r="C242" s="170" t="s">
        <v>444</v>
      </c>
      <c r="D242" s="170" t="s">
        <v>272</v>
      </c>
      <c r="E242" s="171" t="s">
        <v>1519</v>
      </c>
      <c r="F242" s="172" t="s">
        <v>1520</v>
      </c>
      <c r="G242" s="173" t="s">
        <v>240</v>
      </c>
      <c r="H242" s="174">
        <v>7</v>
      </c>
      <c r="I242" s="175"/>
      <c r="J242" s="176">
        <f>ROUND(I242*H242,2)</f>
        <v>0</v>
      </c>
      <c r="K242" s="172" t="s">
        <v>1</v>
      </c>
      <c r="L242" s="177"/>
      <c r="M242" s="178" t="s">
        <v>1</v>
      </c>
      <c r="N242" s="179" t="s">
        <v>37</v>
      </c>
      <c r="P242" s="142">
        <f>O242*H242</f>
        <v>0</v>
      </c>
      <c r="Q242" s="142">
        <v>2.9999999999999997E-4</v>
      </c>
      <c r="R242" s="142">
        <f>Q242*H242</f>
        <v>2.0999999999999999E-3</v>
      </c>
      <c r="S242" s="142">
        <v>0</v>
      </c>
      <c r="T242" s="143">
        <f>S242*H242</f>
        <v>0</v>
      </c>
      <c r="AR242" s="144" t="s">
        <v>275</v>
      </c>
      <c r="AT242" s="144" t="s">
        <v>272</v>
      </c>
      <c r="AU242" s="144" t="s">
        <v>82</v>
      </c>
      <c r="AY242" s="17" t="s">
        <v>181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7" t="s">
        <v>80</v>
      </c>
      <c r="BK242" s="145">
        <f>ROUND(I242*H242,2)</f>
        <v>0</v>
      </c>
      <c r="BL242" s="17" t="s">
        <v>127</v>
      </c>
      <c r="BM242" s="144" t="s">
        <v>1521</v>
      </c>
    </row>
    <row r="243" spans="2:65" s="12" customFormat="1">
      <c r="B243" s="146"/>
      <c r="D243" s="147" t="s">
        <v>191</v>
      </c>
      <c r="F243" s="149" t="s">
        <v>1522</v>
      </c>
      <c r="H243" s="150">
        <v>7</v>
      </c>
      <c r="I243" s="151"/>
      <c r="L243" s="146"/>
      <c r="M243" s="152"/>
      <c r="T243" s="153"/>
      <c r="AT243" s="148" t="s">
        <v>191</v>
      </c>
      <c r="AU243" s="148" t="s">
        <v>82</v>
      </c>
      <c r="AV243" s="12" t="s">
        <v>82</v>
      </c>
      <c r="AW243" s="12" t="s">
        <v>3</v>
      </c>
      <c r="AX243" s="12" t="s">
        <v>80</v>
      </c>
      <c r="AY243" s="148" t="s">
        <v>181</v>
      </c>
    </row>
    <row r="244" spans="2:65" s="1" customFormat="1" ht="24.2" customHeight="1">
      <c r="B244" s="132"/>
      <c r="C244" s="133" t="s">
        <v>448</v>
      </c>
      <c r="D244" s="133" t="s">
        <v>184</v>
      </c>
      <c r="E244" s="134" t="s">
        <v>532</v>
      </c>
      <c r="F244" s="135" t="s">
        <v>533</v>
      </c>
      <c r="G244" s="136" t="s">
        <v>236</v>
      </c>
      <c r="H244" s="137">
        <v>0.26900000000000002</v>
      </c>
      <c r="I244" s="138"/>
      <c r="J244" s="139">
        <f>ROUND(I244*H244,2)</f>
        <v>0</v>
      </c>
      <c r="K244" s="135" t="s">
        <v>188</v>
      </c>
      <c r="L244" s="32"/>
      <c r="M244" s="140" t="s">
        <v>1</v>
      </c>
      <c r="N244" s="141" t="s">
        <v>37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127</v>
      </c>
      <c r="AT244" s="144" t="s">
        <v>184</v>
      </c>
      <c r="AU244" s="144" t="s">
        <v>82</v>
      </c>
      <c r="AY244" s="17" t="s">
        <v>181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80</v>
      </c>
      <c r="BK244" s="145">
        <f>ROUND(I244*H244,2)</f>
        <v>0</v>
      </c>
      <c r="BL244" s="17" t="s">
        <v>127</v>
      </c>
      <c r="BM244" s="144" t="s">
        <v>717</v>
      </c>
    </row>
    <row r="245" spans="2:65" s="1" customFormat="1" ht="24.2" customHeight="1">
      <c r="B245" s="132"/>
      <c r="C245" s="133" t="s">
        <v>454</v>
      </c>
      <c r="D245" s="133" t="s">
        <v>184</v>
      </c>
      <c r="E245" s="134" t="s">
        <v>536</v>
      </c>
      <c r="F245" s="135" t="s">
        <v>537</v>
      </c>
      <c r="G245" s="136" t="s">
        <v>236</v>
      </c>
      <c r="H245" s="137">
        <v>0.26900000000000002</v>
      </c>
      <c r="I245" s="138"/>
      <c r="J245" s="139">
        <f>ROUND(I245*H245,2)</f>
        <v>0</v>
      </c>
      <c r="K245" s="135" t="s">
        <v>188</v>
      </c>
      <c r="L245" s="32"/>
      <c r="M245" s="140" t="s">
        <v>1</v>
      </c>
      <c r="N245" s="141" t="s">
        <v>37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127</v>
      </c>
      <c r="AT245" s="144" t="s">
        <v>184</v>
      </c>
      <c r="AU245" s="144" t="s">
        <v>82</v>
      </c>
      <c r="AY245" s="17" t="s">
        <v>181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80</v>
      </c>
      <c r="BK245" s="145">
        <f>ROUND(I245*H245,2)</f>
        <v>0</v>
      </c>
      <c r="BL245" s="17" t="s">
        <v>127</v>
      </c>
      <c r="BM245" s="144" t="s">
        <v>718</v>
      </c>
    </row>
    <row r="246" spans="2:65" s="11" customFormat="1" ht="22.9" customHeight="1">
      <c r="B246" s="120"/>
      <c r="D246" s="121" t="s">
        <v>71</v>
      </c>
      <c r="E246" s="130" t="s">
        <v>539</v>
      </c>
      <c r="F246" s="130" t="s">
        <v>540</v>
      </c>
      <c r="I246" s="123"/>
      <c r="J246" s="131">
        <f>BK246</f>
        <v>0</v>
      </c>
      <c r="L246" s="120"/>
      <c r="M246" s="125"/>
      <c r="P246" s="126">
        <f>SUM(P247:P263)</f>
        <v>0</v>
      </c>
      <c r="R246" s="126">
        <f>SUM(R247:R263)</f>
        <v>0.138016</v>
      </c>
      <c r="T246" s="127">
        <f>SUM(T247:T263)</f>
        <v>0.46455000000000002</v>
      </c>
      <c r="AR246" s="121" t="s">
        <v>82</v>
      </c>
      <c r="AT246" s="128" t="s">
        <v>71</v>
      </c>
      <c r="AU246" s="128" t="s">
        <v>80</v>
      </c>
      <c r="AY246" s="121" t="s">
        <v>181</v>
      </c>
      <c r="BK246" s="129">
        <f>SUM(BK247:BK263)</f>
        <v>0</v>
      </c>
    </row>
    <row r="247" spans="2:65" s="1" customFormat="1" ht="16.5" customHeight="1">
      <c r="B247" s="132"/>
      <c r="C247" s="133" t="s">
        <v>459</v>
      </c>
      <c r="D247" s="133" t="s">
        <v>184</v>
      </c>
      <c r="E247" s="134" t="s">
        <v>542</v>
      </c>
      <c r="F247" s="135" t="s">
        <v>543</v>
      </c>
      <c r="G247" s="136" t="s">
        <v>187</v>
      </c>
      <c r="H247" s="137">
        <v>5.7</v>
      </c>
      <c r="I247" s="138"/>
      <c r="J247" s="139">
        <f>ROUND(I247*H247,2)</f>
        <v>0</v>
      </c>
      <c r="K247" s="135" t="s">
        <v>188</v>
      </c>
      <c r="L247" s="32"/>
      <c r="M247" s="140" t="s">
        <v>1</v>
      </c>
      <c r="N247" s="141" t="s">
        <v>37</v>
      </c>
      <c r="P247" s="142">
        <f>O247*H247</f>
        <v>0</v>
      </c>
      <c r="Q247" s="142">
        <v>2.9999999999999997E-4</v>
      </c>
      <c r="R247" s="142">
        <f>Q247*H247</f>
        <v>1.7099999999999999E-3</v>
      </c>
      <c r="S247" s="142">
        <v>0</v>
      </c>
      <c r="T247" s="143">
        <f>S247*H247</f>
        <v>0</v>
      </c>
      <c r="AR247" s="144" t="s">
        <v>127</v>
      </c>
      <c r="AT247" s="144" t="s">
        <v>184</v>
      </c>
      <c r="AU247" s="144" t="s">
        <v>82</v>
      </c>
      <c r="AY247" s="17" t="s">
        <v>181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80</v>
      </c>
      <c r="BK247" s="145">
        <f>ROUND(I247*H247,2)</f>
        <v>0</v>
      </c>
      <c r="BL247" s="17" t="s">
        <v>127</v>
      </c>
      <c r="BM247" s="144" t="s">
        <v>1523</v>
      </c>
    </row>
    <row r="248" spans="2:65" s="12" customFormat="1">
      <c r="B248" s="146"/>
      <c r="D248" s="147" t="s">
        <v>191</v>
      </c>
      <c r="E248" s="148" t="s">
        <v>1</v>
      </c>
      <c r="F248" s="149" t="s">
        <v>1524</v>
      </c>
      <c r="H248" s="150">
        <v>5.7</v>
      </c>
      <c r="I248" s="151"/>
      <c r="L248" s="146"/>
      <c r="M248" s="152"/>
      <c r="T248" s="153"/>
      <c r="AT248" s="148" t="s">
        <v>191</v>
      </c>
      <c r="AU248" s="148" t="s">
        <v>82</v>
      </c>
      <c r="AV248" s="12" t="s">
        <v>82</v>
      </c>
      <c r="AW248" s="12" t="s">
        <v>29</v>
      </c>
      <c r="AX248" s="12" t="s">
        <v>80</v>
      </c>
      <c r="AY248" s="148" t="s">
        <v>181</v>
      </c>
    </row>
    <row r="249" spans="2:65" s="1" customFormat="1" ht="16.5" customHeight="1">
      <c r="B249" s="132"/>
      <c r="C249" s="133" t="s">
        <v>463</v>
      </c>
      <c r="D249" s="133" t="s">
        <v>184</v>
      </c>
      <c r="E249" s="134" t="s">
        <v>547</v>
      </c>
      <c r="F249" s="135" t="s">
        <v>548</v>
      </c>
      <c r="G249" s="136" t="s">
        <v>187</v>
      </c>
      <c r="H249" s="137">
        <v>5.7</v>
      </c>
      <c r="I249" s="138"/>
      <c r="J249" s="139">
        <f>ROUND(I249*H249,2)</f>
        <v>0</v>
      </c>
      <c r="K249" s="135" t="s">
        <v>188</v>
      </c>
      <c r="L249" s="32"/>
      <c r="M249" s="140" t="s">
        <v>1</v>
      </c>
      <c r="N249" s="141" t="s">
        <v>37</v>
      </c>
      <c r="P249" s="142">
        <f>O249*H249</f>
        <v>0</v>
      </c>
      <c r="Q249" s="142">
        <v>4.4999999999999997E-3</v>
      </c>
      <c r="R249" s="142">
        <f>Q249*H249</f>
        <v>2.5649999999999999E-2</v>
      </c>
      <c r="S249" s="142">
        <v>0</v>
      </c>
      <c r="T249" s="143">
        <f>S249*H249</f>
        <v>0</v>
      </c>
      <c r="AR249" s="144" t="s">
        <v>127</v>
      </c>
      <c r="AT249" s="144" t="s">
        <v>184</v>
      </c>
      <c r="AU249" s="144" t="s">
        <v>82</v>
      </c>
      <c r="AY249" s="17" t="s">
        <v>181</v>
      </c>
      <c r="BE249" s="145">
        <f>IF(N249="základní",J249,0)</f>
        <v>0</v>
      </c>
      <c r="BF249" s="145">
        <f>IF(N249="snížená",J249,0)</f>
        <v>0</v>
      </c>
      <c r="BG249" s="145">
        <f>IF(N249="zákl. přenesená",J249,0)</f>
        <v>0</v>
      </c>
      <c r="BH249" s="145">
        <f>IF(N249="sníž. přenesená",J249,0)</f>
        <v>0</v>
      </c>
      <c r="BI249" s="145">
        <f>IF(N249="nulová",J249,0)</f>
        <v>0</v>
      </c>
      <c r="BJ249" s="17" t="s">
        <v>80</v>
      </c>
      <c r="BK249" s="145">
        <f>ROUND(I249*H249,2)</f>
        <v>0</v>
      </c>
      <c r="BL249" s="17" t="s">
        <v>127</v>
      </c>
      <c r="BM249" s="144" t="s">
        <v>1525</v>
      </c>
    </row>
    <row r="250" spans="2:65" s="1" customFormat="1" ht="24.2" customHeight="1">
      <c r="B250" s="132"/>
      <c r="C250" s="133" t="s">
        <v>467</v>
      </c>
      <c r="D250" s="133" t="s">
        <v>184</v>
      </c>
      <c r="E250" s="134" t="s">
        <v>1412</v>
      </c>
      <c r="F250" s="135" t="s">
        <v>1413</v>
      </c>
      <c r="G250" s="136" t="s">
        <v>187</v>
      </c>
      <c r="H250" s="137">
        <v>5.7</v>
      </c>
      <c r="I250" s="138"/>
      <c r="J250" s="139">
        <f>ROUND(I250*H250,2)</f>
        <v>0</v>
      </c>
      <c r="K250" s="135" t="s">
        <v>188</v>
      </c>
      <c r="L250" s="32"/>
      <c r="M250" s="140" t="s">
        <v>1</v>
      </c>
      <c r="N250" s="141" t="s">
        <v>37</v>
      </c>
      <c r="P250" s="142">
        <f>O250*H250</f>
        <v>0</v>
      </c>
      <c r="Q250" s="142">
        <v>0</v>
      </c>
      <c r="R250" s="142">
        <f>Q250*H250</f>
        <v>0</v>
      </c>
      <c r="S250" s="142">
        <v>8.1500000000000003E-2</v>
      </c>
      <c r="T250" s="143">
        <f>S250*H250</f>
        <v>0.46455000000000002</v>
      </c>
      <c r="AR250" s="144" t="s">
        <v>127</v>
      </c>
      <c r="AT250" s="144" t="s">
        <v>184</v>
      </c>
      <c r="AU250" s="144" t="s">
        <v>82</v>
      </c>
      <c r="AY250" s="17" t="s">
        <v>181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7" t="s">
        <v>80</v>
      </c>
      <c r="BK250" s="145">
        <f>ROUND(I250*H250,2)</f>
        <v>0</v>
      </c>
      <c r="BL250" s="17" t="s">
        <v>127</v>
      </c>
      <c r="BM250" s="144" t="s">
        <v>1526</v>
      </c>
    </row>
    <row r="251" spans="2:65" s="1" customFormat="1" ht="33" customHeight="1">
      <c r="B251" s="132"/>
      <c r="C251" s="133" t="s">
        <v>471</v>
      </c>
      <c r="D251" s="133" t="s">
        <v>184</v>
      </c>
      <c r="E251" s="134" t="s">
        <v>553</v>
      </c>
      <c r="F251" s="135" t="s">
        <v>554</v>
      </c>
      <c r="G251" s="136" t="s">
        <v>187</v>
      </c>
      <c r="H251" s="137">
        <v>5.7</v>
      </c>
      <c r="I251" s="138"/>
      <c r="J251" s="139">
        <f>ROUND(I251*H251,2)</f>
        <v>0</v>
      </c>
      <c r="K251" s="135" t="s">
        <v>188</v>
      </c>
      <c r="L251" s="32"/>
      <c r="M251" s="140" t="s">
        <v>1</v>
      </c>
      <c r="N251" s="141" t="s">
        <v>37</v>
      </c>
      <c r="P251" s="142">
        <f>O251*H251</f>
        <v>0</v>
      </c>
      <c r="Q251" s="142">
        <v>5.1999999999999998E-3</v>
      </c>
      <c r="R251" s="142">
        <f>Q251*H251</f>
        <v>2.964E-2</v>
      </c>
      <c r="S251" s="142">
        <v>0</v>
      </c>
      <c r="T251" s="143">
        <f>S251*H251</f>
        <v>0</v>
      </c>
      <c r="AR251" s="144" t="s">
        <v>127</v>
      </c>
      <c r="AT251" s="144" t="s">
        <v>184</v>
      </c>
      <c r="AU251" s="144" t="s">
        <v>82</v>
      </c>
      <c r="AY251" s="17" t="s">
        <v>181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80</v>
      </c>
      <c r="BK251" s="145">
        <f>ROUND(I251*H251,2)</f>
        <v>0</v>
      </c>
      <c r="BL251" s="17" t="s">
        <v>127</v>
      </c>
      <c r="BM251" s="144" t="s">
        <v>1527</v>
      </c>
    </row>
    <row r="252" spans="2:65" s="1" customFormat="1" ht="16.5" customHeight="1">
      <c r="B252" s="132"/>
      <c r="C252" s="170" t="s">
        <v>476</v>
      </c>
      <c r="D252" s="170" t="s">
        <v>272</v>
      </c>
      <c r="E252" s="171" t="s">
        <v>557</v>
      </c>
      <c r="F252" s="172" t="s">
        <v>558</v>
      </c>
      <c r="G252" s="173" t="s">
        <v>187</v>
      </c>
      <c r="H252" s="174">
        <v>6.27</v>
      </c>
      <c r="I252" s="175"/>
      <c r="J252" s="176">
        <f>ROUND(I252*H252,2)</f>
        <v>0</v>
      </c>
      <c r="K252" s="172" t="s">
        <v>188</v>
      </c>
      <c r="L252" s="177"/>
      <c r="M252" s="178" t="s">
        <v>1</v>
      </c>
      <c r="N252" s="179" t="s">
        <v>37</v>
      </c>
      <c r="P252" s="142">
        <f>O252*H252</f>
        <v>0</v>
      </c>
      <c r="Q252" s="142">
        <v>1.26E-2</v>
      </c>
      <c r="R252" s="142">
        <f>Q252*H252</f>
        <v>7.9001999999999989E-2</v>
      </c>
      <c r="S252" s="142">
        <v>0</v>
      </c>
      <c r="T252" s="143">
        <f>S252*H252</f>
        <v>0</v>
      </c>
      <c r="AR252" s="144" t="s">
        <v>275</v>
      </c>
      <c r="AT252" s="144" t="s">
        <v>272</v>
      </c>
      <c r="AU252" s="144" t="s">
        <v>82</v>
      </c>
      <c r="AY252" s="17" t="s">
        <v>181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7" t="s">
        <v>80</v>
      </c>
      <c r="BK252" s="145">
        <f>ROUND(I252*H252,2)</f>
        <v>0</v>
      </c>
      <c r="BL252" s="17" t="s">
        <v>127</v>
      </c>
      <c r="BM252" s="144" t="s">
        <v>1528</v>
      </c>
    </row>
    <row r="253" spans="2:65" s="12" customFormat="1">
      <c r="B253" s="146"/>
      <c r="D253" s="147" t="s">
        <v>191</v>
      </c>
      <c r="F253" s="149" t="s">
        <v>1529</v>
      </c>
      <c r="H253" s="150">
        <v>6.27</v>
      </c>
      <c r="I253" s="151"/>
      <c r="L253" s="146"/>
      <c r="M253" s="152"/>
      <c r="T253" s="153"/>
      <c r="AT253" s="148" t="s">
        <v>191</v>
      </c>
      <c r="AU253" s="148" t="s">
        <v>82</v>
      </c>
      <c r="AV253" s="12" t="s">
        <v>82</v>
      </c>
      <c r="AW253" s="12" t="s">
        <v>3</v>
      </c>
      <c r="AX253" s="12" t="s">
        <v>80</v>
      </c>
      <c r="AY253" s="148" t="s">
        <v>181</v>
      </c>
    </row>
    <row r="254" spans="2:65" s="1" customFormat="1" ht="24.2" customHeight="1">
      <c r="B254" s="132"/>
      <c r="C254" s="133" t="s">
        <v>480</v>
      </c>
      <c r="D254" s="133" t="s">
        <v>184</v>
      </c>
      <c r="E254" s="134" t="s">
        <v>562</v>
      </c>
      <c r="F254" s="135" t="s">
        <v>563</v>
      </c>
      <c r="G254" s="136" t="s">
        <v>187</v>
      </c>
      <c r="H254" s="137">
        <v>5.7</v>
      </c>
      <c r="I254" s="138"/>
      <c r="J254" s="139">
        <f>ROUND(I254*H254,2)</f>
        <v>0</v>
      </c>
      <c r="K254" s="135" t="s">
        <v>188</v>
      </c>
      <c r="L254" s="32"/>
      <c r="M254" s="140" t="s">
        <v>1</v>
      </c>
      <c r="N254" s="141" t="s">
        <v>37</v>
      </c>
      <c r="P254" s="142">
        <f>O254*H254</f>
        <v>0</v>
      </c>
      <c r="Q254" s="142">
        <v>0</v>
      </c>
      <c r="R254" s="142">
        <f>Q254*H254</f>
        <v>0</v>
      </c>
      <c r="S254" s="142">
        <v>0</v>
      </c>
      <c r="T254" s="143">
        <f>S254*H254</f>
        <v>0</v>
      </c>
      <c r="AR254" s="144" t="s">
        <v>127</v>
      </c>
      <c r="AT254" s="144" t="s">
        <v>184</v>
      </c>
      <c r="AU254" s="144" t="s">
        <v>82</v>
      </c>
      <c r="AY254" s="17" t="s">
        <v>181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7" t="s">
        <v>80</v>
      </c>
      <c r="BK254" s="145">
        <f>ROUND(I254*H254,2)</f>
        <v>0</v>
      </c>
      <c r="BL254" s="17" t="s">
        <v>127</v>
      </c>
      <c r="BM254" s="144" t="s">
        <v>1530</v>
      </c>
    </row>
    <row r="255" spans="2:65" s="1" customFormat="1" ht="24.2" customHeight="1">
      <c r="B255" s="132"/>
      <c r="C255" s="133" t="s">
        <v>484</v>
      </c>
      <c r="D255" s="133" t="s">
        <v>184</v>
      </c>
      <c r="E255" s="134" t="s">
        <v>566</v>
      </c>
      <c r="F255" s="135" t="s">
        <v>567</v>
      </c>
      <c r="G255" s="136" t="s">
        <v>187</v>
      </c>
      <c r="H255" s="137">
        <v>5.7</v>
      </c>
      <c r="I255" s="138"/>
      <c r="J255" s="139">
        <f>ROUND(I255*H255,2)</f>
        <v>0</v>
      </c>
      <c r="K255" s="135" t="s">
        <v>188</v>
      </c>
      <c r="L255" s="32"/>
      <c r="M255" s="140" t="s">
        <v>1</v>
      </c>
      <c r="N255" s="141" t="s">
        <v>37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127</v>
      </c>
      <c r="AT255" s="144" t="s">
        <v>184</v>
      </c>
      <c r="AU255" s="144" t="s">
        <v>82</v>
      </c>
      <c r="AY255" s="17" t="s">
        <v>181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7" t="s">
        <v>80</v>
      </c>
      <c r="BK255" s="145">
        <f>ROUND(I255*H255,2)</f>
        <v>0</v>
      </c>
      <c r="BL255" s="17" t="s">
        <v>127</v>
      </c>
      <c r="BM255" s="144" t="s">
        <v>1531</v>
      </c>
    </row>
    <row r="256" spans="2:65" s="1" customFormat="1" ht="24.2" customHeight="1">
      <c r="B256" s="132"/>
      <c r="C256" s="133" t="s">
        <v>488</v>
      </c>
      <c r="D256" s="133" t="s">
        <v>184</v>
      </c>
      <c r="E256" s="134" t="s">
        <v>570</v>
      </c>
      <c r="F256" s="135" t="s">
        <v>571</v>
      </c>
      <c r="G256" s="136" t="s">
        <v>187</v>
      </c>
      <c r="H256" s="137">
        <v>5.7</v>
      </c>
      <c r="I256" s="138"/>
      <c r="J256" s="139">
        <f>ROUND(I256*H256,2)</f>
        <v>0</v>
      </c>
      <c r="K256" s="135" t="s">
        <v>188</v>
      </c>
      <c r="L256" s="32"/>
      <c r="M256" s="140" t="s">
        <v>1</v>
      </c>
      <c r="N256" s="141" t="s">
        <v>37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127</v>
      </c>
      <c r="AT256" s="144" t="s">
        <v>184</v>
      </c>
      <c r="AU256" s="144" t="s">
        <v>82</v>
      </c>
      <c r="AY256" s="17" t="s">
        <v>181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7" t="s">
        <v>80</v>
      </c>
      <c r="BK256" s="145">
        <f>ROUND(I256*H256,2)</f>
        <v>0</v>
      </c>
      <c r="BL256" s="17" t="s">
        <v>127</v>
      </c>
      <c r="BM256" s="144" t="s">
        <v>1532</v>
      </c>
    </row>
    <row r="257" spans="2:65" s="1" customFormat="1" ht="24.2" customHeight="1">
      <c r="B257" s="132"/>
      <c r="C257" s="133" t="s">
        <v>492</v>
      </c>
      <c r="D257" s="133" t="s">
        <v>184</v>
      </c>
      <c r="E257" s="134" t="s">
        <v>574</v>
      </c>
      <c r="F257" s="135" t="s">
        <v>575</v>
      </c>
      <c r="G257" s="136" t="s">
        <v>240</v>
      </c>
      <c r="H257" s="137">
        <v>3.8</v>
      </c>
      <c r="I257" s="138"/>
      <c r="J257" s="139">
        <f>ROUND(I257*H257,2)</f>
        <v>0</v>
      </c>
      <c r="K257" s="135" t="s">
        <v>188</v>
      </c>
      <c r="L257" s="32"/>
      <c r="M257" s="140" t="s">
        <v>1</v>
      </c>
      <c r="N257" s="141" t="s">
        <v>37</v>
      </c>
      <c r="P257" s="142">
        <f>O257*H257</f>
        <v>0</v>
      </c>
      <c r="Q257" s="142">
        <v>5.0000000000000001E-4</v>
      </c>
      <c r="R257" s="142">
        <f>Q257*H257</f>
        <v>1.9E-3</v>
      </c>
      <c r="S257" s="142">
        <v>0</v>
      </c>
      <c r="T257" s="143">
        <f>S257*H257</f>
        <v>0</v>
      </c>
      <c r="AR257" s="144" t="s">
        <v>127</v>
      </c>
      <c r="AT257" s="144" t="s">
        <v>184</v>
      </c>
      <c r="AU257" s="144" t="s">
        <v>82</v>
      </c>
      <c r="AY257" s="17" t="s">
        <v>181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7" t="s">
        <v>80</v>
      </c>
      <c r="BK257" s="145">
        <f>ROUND(I257*H257,2)</f>
        <v>0</v>
      </c>
      <c r="BL257" s="17" t="s">
        <v>127</v>
      </c>
      <c r="BM257" s="144" t="s">
        <v>1533</v>
      </c>
    </row>
    <row r="258" spans="2:65" s="12" customFormat="1">
      <c r="B258" s="146"/>
      <c r="D258" s="147" t="s">
        <v>191</v>
      </c>
      <c r="E258" s="148" t="s">
        <v>1</v>
      </c>
      <c r="F258" s="149" t="s">
        <v>1534</v>
      </c>
      <c r="H258" s="150">
        <v>3.8</v>
      </c>
      <c r="I258" s="151"/>
      <c r="L258" s="146"/>
      <c r="M258" s="152"/>
      <c r="T258" s="153"/>
      <c r="AT258" s="148" t="s">
        <v>191</v>
      </c>
      <c r="AU258" s="148" t="s">
        <v>82</v>
      </c>
      <c r="AV258" s="12" t="s">
        <v>82</v>
      </c>
      <c r="AW258" s="12" t="s">
        <v>29</v>
      </c>
      <c r="AX258" s="12" t="s">
        <v>80</v>
      </c>
      <c r="AY258" s="148" t="s">
        <v>181</v>
      </c>
    </row>
    <row r="259" spans="2:65" s="1" customFormat="1" ht="16.5" customHeight="1">
      <c r="B259" s="132"/>
      <c r="C259" s="133" t="s">
        <v>498</v>
      </c>
      <c r="D259" s="133" t="s">
        <v>184</v>
      </c>
      <c r="E259" s="134" t="s">
        <v>579</v>
      </c>
      <c r="F259" s="135" t="s">
        <v>580</v>
      </c>
      <c r="G259" s="136" t="s">
        <v>240</v>
      </c>
      <c r="H259" s="137">
        <v>3.8</v>
      </c>
      <c r="I259" s="138"/>
      <c r="J259" s="139">
        <f>ROUND(I259*H259,2)</f>
        <v>0</v>
      </c>
      <c r="K259" s="135" t="s">
        <v>188</v>
      </c>
      <c r="L259" s="32"/>
      <c r="M259" s="140" t="s">
        <v>1</v>
      </c>
      <c r="N259" s="141" t="s">
        <v>37</v>
      </c>
      <c r="P259" s="142">
        <f>O259*H259</f>
        <v>0</v>
      </c>
      <c r="Q259" s="142">
        <v>3.0000000000000001E-5</v>
      </c>
      <c r="R259" s="142">
        <f>Q259*H259</f>
        <v>1.1399999999999999E-4</v>
      </c>
      <c r="S259" s="142">
        <v>0</v>
      </c>
      <c r="T259" s="143">
        <f>S259*H259</f>
        <v>0</v>
      </c>
      <c r="AR259" s="144" t="s">
        <v>127</v>
      </c>
      <c r="AT259" s="144" t="s">
        <v>184</v>
      </c>
      <c r="AU259" s="144" t="s">
        <v>82</v>
      </c>
      <c r="AY259" s="17" t="s">
        <v>181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80</v>
      </c>
      <c r="BK259" s="145">
        <f>ROUND(I259*H259,2)</f>
        <v>0</v>
      </c>
      <c r="BL259" s="17" t="s">
        <v>127</v>
      </c>
      <c r="BM259" s="144" t="s">
        <v>1535</v>
      </c>
    </row>
    <row r="260" spans="2:65" s="12" customFormat="1">
      <c r="B260" s="146"/>
      <c r="D260" s="147" t="s">
        <v>191</v>
      </c>
      <c r="E260" s="148" t="s">
        <v>1</v>
      </c>
      <c r="F260" s="149" t="s">
        <v>1536</v>
      </c>
      <c r="H260" s="150">
        <v>3.8</v>
      </c>
      <c r="I260" s="151"/>
      <c r="L260" s="146"/>
      <c r="M260" s="152"/>
      <c r="T260" s="153"/>
      <c r="AT260" s="148" t="s">
        <v>191</v>
      </c>
      <c r="AU260" s="148" t="s">
        <v>82</v>
      </c>
      <c r="AV260" s="12" t="s">
        <v>82</v>
      </c>
      <c r="AW260" s="12" t="s">
        <v>29</v>
      </c>
      <c r="AX260" s="12" t="s">
        <v>80</v>
      </c>
      <c r="AY260" s="148" t="s">
        <v>181</v>
      </c>
    </row>
    <row r="261" spans="2:65" s="1" customFormat="1" ht="21.75" customHeight="1">
      <c r="B261" s="132"/>
      <c r="C261" s="133" t="s">
        <v>503</v>
      </c>
      <c r="D261" s="133" t="s">
        <v>184</v>
      </c>
      <c r="E261" s="134" t="s">
        <v>584</v>
      </c>
      <c r="F261" s="135" t="s">
        <v>585</v>
      </c>
      <c r="G261" s="136" t="s">
        <v>356</v>
      </c>
      <c r="H261" s="137">
        <v>3</v>
      </c>
      <c r="I261" s="138"/>
      <c r="J261" s="139">
        <f>ROUND(I261*H261,2)</f>
        <v>0</v>
      </c>
      <c r="K261" s="135" t="s">
        <v>188</v>
      </c>
      <c r="L261" s="32"/>
      <c r="M261" s="140" t="s">
        <v>1</v>
      </c>
      <c r="N261" s="141" t="s">
        <v>37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127</v>
      </c>
      <c r="AT261" s="144" t="s">
        <v>184</v>
      </c>
      <c r="AU261" s="144" t="s">
        <v>82</v>
      </c>
      <c r="AY261" s="17" t="s">
        <v>181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7" t="s">
        <v>80</v>
      </c>
      <c r="BK261" s="145">
        <f>ROUND(I261*H261,2)</f>
        <v>0</v>
      </c>
      <c r="BL261" s="17" t="s">
        <v>127</v>
      </c>
      <c r="BM261" s="144" t="s">
        <v>1537</v>
      </c>
    </row>
    <row r="262" spans="2:65" s="1" customFormat="1" ht="24.2" customHeight="1">
      <c r="B262" s="132"/>
      <c r="C262" s="133" t="s">
        <v>508</v>
      </c>
      <c r="D262" s="133" t="s">
        <v>184</v>
      </c>
      <c r="E262" s="134" t="s">
        <v>592</v>
      </c>
      <c r="F262" s="135" t="s">
        <v>593</v>
      </c>
      <c r="G262" s="136" t="s">
        <v>236</v>
      </c>
      <c r="H262" s="137">
        <v>0.13800000000000001</v>
      </c>
      <c r="I262" s="138"/>
      <c r="J262" s="139">
        <f>ROUND(I262*H262,2)</f>
        <v>0</v>
      </c>
      <c r="K262" s="135" t="s">
        <v>188</v>
      </c>
      <c r="L262" s="32"/>
      <c r="M262" s="140" t="s">
        <v>1</v>
      </c>
      <c r="N262" s="141" t="s">
        <v>37</v>
      </c>
      <c r="P262" s="142">
        <f>O262*H262</f>
        <v>0</v>
      </c>
      <c r="Q262" s="142">
        <v>0</v>
      </c>
      <c r="R262" s="142">
        <f>Q262*H262</f>
        <v>0</v>
      </c>
      <c r="S262" s="142">
        <v>0</v>
      </c>
      <c r="T262" s="143">
        <f>S262*H262</f>
        <v>0</v>
      </c>
      <c r="AR262" s="144" t="s">
        <v>127</v>
      </c>
      <c r="AT262" s="144" t="s">
        <v>184</v>
      </c>
      <c r="AU262" s="144" t="s">
        <v>82</v>
      </c>
      <c r="AY262" s="17" t="s">
        <v>181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7" t="s">
        <v>80</v>
      </c>
      <c r="BK262" s="145">
        <f>ROUND(I262*H262,2)</f>
        <v>0</v>
      </c>
      <c r="BL262" s="17" t="s">
        <v>127</v>
      </c>
      <c r="BM262" s="144" t="s">
        <v>1538</v>
      </c>
    </row>
    <row r="263" spans="2:65" s="1" customFormat="1" ht="24.2" customHeight="1">
      <c r="B263" s="132"/>
      <c r="C263" s="133" t="s">
        <v>512</v>
      </c>
      <c r="D263" s="133" t="s">
        <v>184</v>
      </c>
      <c r="E263" s="134" t="s">
        <v>596</v>
      </c>
      <c r="F263" s="135" t="s">
        <v>597</v>
      </c>
      <c r="G263" s="136" t="s">
        <v>236</v>
      </c>
      <c r="H263" s="137">
        <v>0.13800000000000001</v>
      </c>
      <c r="I263" s="138"/>
      <c r="J263" s="139">
        <f>ROUND(I263*H263,2)</f>
        <v>0</v>
      </c>
      <c r="K263" s="135" t="s">
        <v>188</v>
      </c>
      <c r="L263" s="32"/>
      <c r="M263" s="140" t="s">
        <v>1</v>
      </c>
      <c r="N263" s="141" t="s">
        <v>37</v>
      </c>
      <c r="P263" s="142">
        <f>O263*H263</f>
        <v>0</v>
      </c>
      <c r="Q263" s="142">
        <v>0</v>
      </c>
      <c r="R263" s="142">
        <f>Q263*H263</f>
        <v>0</v>
      </c>
      <c r="S263" s="142">
        <v>0</v>
      </c>
      <c r="T263" s="143">
        <f>S263*H263</f>
        <v>0</v>
      </c>
      <c r="AR263" s="144" t="s">
        <v>127</v>
      </c>
      <c r="AT263" s="144" t="s">
        <v>184</v>
      </c>
      <c r="AU263" s="144" t="s">
        <v>82</v>
      </c>
      <c r="AY263" s="17" t="s">
        <v>181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7" t="s">
        <v>80</v>
      </c>
      <c r="BK263" s="145">
        <f>ROUND(I263*H263,2)</f>
        <v>0</v>
      </c>
      <c r="BL263" s="17" t="s">
        <v>127</v>
      </c>
      <c r="BM263" s="144" t="s">
        <v>1539</v>
      </c>
    </row>
    <row r="264" spans="2:65" s="11" customFormat="1" ht="22.9" customHeight="1">
      <c r="B264" s="120"/>
      <c r="D264" s="121" t="s">
        <v>71</v>
      </c>
      <c r="E264" s="130" t="s">
        <v>599</v>
      </c>
      <c r="F264" s="130" t="s">
        <v>600</v>
      </c>
      <c r="I264" s="123"/>
      <c r="J264" s="131">
        <f>BK264</f>
        <v>0</v>
      </c>
      <c r="L264" s="120"/>
      <c r="M264" s="125"/>
      <c r="P264" s="126">
        <f>SUM(P265:P266)</f>
        <v>0</v>
      </c>
      <c r="R264" s="126">
        <f>SUM(R265:R266)</f>
        <v>1.9470000000000001E-2</v>
      </c>
      <c r="T264" s="127">
        <f>SUM(T265:T266)</f>
        <v>0</v>
      </c>
      <c r="AR264" s="121" t="s">
        <v>82</v>
      </c>
      <c r="AT264" s="128" t="s">
        <v>71</v>
      </c>
      <c r="AU264" s="128" t="s">
        <v>80</v>
      </c>
      <c r="AY264" s="121" t="s">
        <v>181</v>
      </c>
      <c r="BK264" s="129">
        <f>SUM(BK265:BK266)</f>
        <v>0</v>
      </c>
    </row>
    <row r="265" spans="2:65" s="1" customFormat="1" ht="24.2" customHeight="1">
      <c r="B265" s="132"/>
      <c r="C265" s="133" t="s">
        <v>516</v>
      </c>
      <c r="D265" s="133" t="s">
        <v>184</v>
      </c>
      <c r="E265" s="134" t="s">
        <v>602</v>
      </c>
      <c r="F265" s="135" t="s">
        <v>603</v>
      </c>
      <c r="G265" s="136" t="s">
        <v>187</v>
      </c>
      <c r="H265" s="137">
        <v>88.5</v>
      </c>
      <c r="I265" s="138"/>
      <c r="J265" s="139">
        <f>ROUND(I265*H265,2)</f>
        <v>0</v>
      </c>
      <c r="K265" s="135" t="s">
        <v>188</v>
      </c>
      <c r="L265" s="32"/>
      <c r="M265" s="140" t="s">
        <v>1</v>
      </c>
      <c r="N265" s="141" t="s">
        <v>37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127</v>
      </c>
      <c r="AT265" s="144" t="s">
        <v>184</v>
      </c>
      <c r="AU265" s="144" t="s">
        <v>82</v>
      </c>
      <c r="AY265" s="17" t="s">
        <v>181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7" t="s">
        <v>80</v>
      </c>
      <c r="BK265" s="145">
        <f>ROUND(I265*H265,2)</f>
        <v>0</v>
      </c>
      <c r="BL265" s="17" t="s">
        <v>127</v>
      </c>
      <c r="BM265" s="144" t="s">
        <v>1540</v>
      </c>
    </row>
    <row r="266" spans="2:65" s="1" customFormat="1" ht="24.2" customHeight="1">
      <c r="B266" s="132"/>
      <c r="C266" s="133" t="s">
        <v>521</v>
      </c>
      <c r="D266" s="133" t="s">
        <v>184</v>
      </c>
      <c r="E266" s="134" t="s">
        <v>606</v>
      </c>
      <c r="F266" s="135" t="s">
        <v>607</v>
      </c>
      <c r="G266" s="136" t="s">
        <v>187</v>
      </c>
      <c r="H266" s="137">
        <v>88.5</v>
      </c>
      <c r="I266" s="138"/>
      <c r="J266" s="139">
        <f>ROUND(I266*H266,2)</f>
        <v>0</v>
      </c>
      <c r="K266" s="135" t="s">
        <v>188</v>
      </c>
      <c r="L266" s="32"/>
      <c r="M266" s="140" t="s">
        <v>1</v>
      </c>
      <c r="N266" s="141" t="s">
        <v>37</v>
      </c>
      <c r="P266" s="142">
        <f>O266*H266</f>
        <v>0</v>
      </c>
      <c r="Q266" s="142">
        <v>2.2000000000000001E-4</v>
      </c>
      <c r="R266" s="142">
        <f>Q266*H266</f>
        <v>1.9470000000000001E-2</v>
      </c>
      <c r="S266" s="142">
        <v>0</v>
      </c>
      <c r="T266" s="143">
        <f>S266*H266</f>
        <v>0</v>
      </c>
      <c r="AR266" s="144" t="s">
        <v>127</v>
      </c>
      <c r="AT266" s="144" t="s">
        <v>184</v>
      </c>
      <c r="AU266" s="144" t="s">
        <v>82</v>
      </c>
      <c r="AY266" s="17" t="s">
        <v>181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7" t="s">
        <v>80</v>
      </c>
      <c r="BK266" s="145">
        <f>ROUND(I266*H266,2)</f>
        <v>0</v>
      </c>
      <c r="BL266" s="17" t="s">
        <v>127</v>
      </c>
      <c r="BM266" s="144" t="s">
        <v>1541</v>
      </c>
    </row>
    <row r="267" spans="2:65" s="11" customFormat="1" ht="22.9" customHeight="1">
      <c r="B267" s="120"/>
      <c r="D267" s="121" t="s">
        <v>71</v>
      </c>
      <c r="E267" s="130" t="s">
        <v>609</v>
      </c>
      <c r="F267" s="130" t="s">
        <v>610</v>
      </c>
      <c r="I267" s="123"/>
      <c r="J267" s="131">
        <f>BK267</f>
        <v>0</v>
      </c>
      <c r="L267" s="120"/>
      <c r="M267" s="125"/>
      <c r="P267" s="126">
        <f>SUM(P268:P278)</f>
        <v>0</v>
      </c>
      <c r="R267" s="126">
        <f>SUM(R268:R278)</f>
        <v>0.14852053999999998</v>
      </c>
      <c r="T267" s="127">
        <f>SUM(T268:T278)</f>
        <v>2.577144E-2</v>
      </c>
      <c r="AR267" s="121" t="s">
        <v>82</v>
      </c>
      <c r="AT267" s="128" t="s">
        <v>71</v>
      </c>
      <c r="AU267" s="128" t="s">
        <v>80</v>
      </c>
      <c r="AY267" s="121" t="s">
        <v>181</v>
      </c>
      <c r="BK267" s="129">
        <f>SUM(BK268:BK278)</f>
        <v>0</v>
      </c>
    </row>
    <row r="268" spans="2:65" s="1" customFormat="1" ht="24.2" customHeight="1">
      <c r="B268" s="132"/>
      <c r="C268" s="133" t="s">
        <v>526</v>
      </c>
      <c r="D268" s="133" t="s">
        <v>184</v>
      </c>
      <c r="E268" s="134" t="s">
        <v>612</v>
      </c>
      <c r="F268" s="135" t="s">
        <v>613</v>
      </c>
      <c r="G268" s="136" t="s">
        <v>187</v>
      </c>
      <c r="H268" s="137">
        <v>214.762</v>
      </c>
      <c r="I268" s="138"/>
      <c r="J268" s="139">
        <f>ROUND(I268*H268,2)</f>
        <v>0</v>
      </c>
      <c r="K268" s="135" t="s">
        <v>188</v>
      </c>
      <c r="L268" s="32"/>
      <c r="M268" s="140" t="s">
        <v>1</v>
      </c>
      <c r="N268" s="141" t="s">
        <v>37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127</v>
      </c>
      <c r="AT268" s="144" t="s">
        <v>184</v>
      </c>
      <c r="AU268" s="144" t="s">
        <v>82</v>
      </c>
      <c r="AY268" s="17" t="s">
        <v>181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7" t="s">
        <v>80</v>
      </c>
      <c r="BK268" s="145">
        <f>ROUND(I268*H268,2)</f>
        <v>0</v>
      </c>
      <c r="BL268" s="17" t="s">
        <v>127</v>
      </c>
      <c r="BM268" s="144" t="s">
        <v>721</v>
      </c>
    </row>
    <row r="269" spans="2:65" s="1" customFormat="1" ht="24.2" customHeight="1">
      <c r="B269" s="132"/>
      <c r="C269" s="133" t="s">
        <v>531</v>
      </c>
      <c r="D269" s="133" t="s">
        <v>184</v>
      </c>
      <c r="E269" s="134" t="s">
        <v>619</v>
      </c>
      <c r="F269" s="135" t="s">
        <v>620</v>
      </c>
      <c r="G269" s="136" t="s">
        <v>187</v>
      </c>
      <c r="H269" s="137">
        <v>214.762</v>
      </c>
      <c r="I269" s="138"/>
      <c r="J269" s="139">
        <f>ROUND(I269*H269,2)</f>
        <v>0</v>
      </c>
      <c r="K269" s="135" t="s">
        <v>188</v>
      </c>
      <c r="L269" s="32"/>
      <c r="M269" s="140" t="s">
        <v>1</v>
      </c>
      <c r="N269" s="141" t="s">
        <v>37</v>
      </c>
      <c r="P269" s="142">
        <f>O269*H269</f>
        <v>0</v>
      </c>
      <c r="Q269" s="142">
        <v>1.0000000000000001E-5</v>
      </c>
      <c r="R269" s="142">
        <f>Q269*H269</f>
        <v>2.1476200000000003E-3</v>
      </c>
      <c r="S269" s="142">
        <v>1.2E-4</v>
      </c>
      <c r="T269" s="143">
        <f>S269*H269</f>
        <v>2.577144E-2</v>
      </c>
      <c r="AR269" s="144" t="s">
        <v>127</v>
      </c>
      <c r="AT269" s="144" t="s">
        <v>184</v>
      </c>
      <c r="AU269" s="144" t="s">
        <v>82</v>
      </c>
      <c r="AY269" s="17" t="s">
        <v>181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7" t="s">
        <v>80</v>
      </c>
      <c r="BK269" s="145">
        <f>ROUND(I269*H269,2)</f>
        <v>0</v>
      </c>
      <c r="BL269" s="17" t="s">
        <v>127</v>
      </c>
      <c r="BM269" s="144" t="s">
        <v>722</v>
      </c>
    </row>
    <row r="270" spans="2:65" s="1" customFormat="1" ht="24.2" customHeight="1">
      <c r="B270" s="132"/>
      <c r="C270" s="133" t="s">
        <v>535</v>
      </c>
      <c r="D270" s="133" t="s">
        <v>184</v>
      </c>
      <c r="E270" s="134" t="s">
        <v>623</v>
      </c>
      <c r="F270" s="135" t="s">
        <v>624</v>
      </c>
      <c r="G270" s="136" t="s">
        <v>187</v>
      </c>
      <c r="H270" s="137">
        <v>318.202</v>
      </c>
      <c r="I270" s="138"/>
      <c r="J270" s="139">
        <f>ROUND(I270*H270,2)</f>
        <v>0</v>
      </c>
      <c r="K270" s="135" t="s">
        <v>188</v>
      </c>
      <c r="L270" s="32"/>
      <c r="M270" s="140" t="s">
        <v>1</v>
      </c>
      <c r="N270" s="141" t="s">
        <v>37</v>
      </c>
      <c r="P270" s="142">
        <f>O270*H270</f>
        <v>0</v>
      </c>
      <c r="Q270" s="142">
        <v>2.0000000000000001E-4</v>
      </c>
      <c r="R270" s="142">
        <f>Q270*H270</f>
        <v>6.36404E-2</v>
      </c>
      <c r="S270" s="142">
        <v>0</v>
      </c>
      <c r="T270" s="143">
        <f>S270*H270</f>
        <v>0</v>
      </c>
      <c r="AR270" s="144" t="s">
        <v>127</v>
      </c>
      <c r="AT270" s="144" t="s">
        <v>184</v>
      </c>
      <c r="AU270" s="144" t="s">
        <v>82</v>
      </c>
      <c r="AY270" s="17" t="s">
        <v>181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7" t="s">
        <v>80</v>
      </c>
      <c r="BK270" s="145">
        <f>ROUND(I270*H270,2)</f>
        <v>0</v>
      </c>
      <c r="BL270" s="17" t="s">
        <v>127</v>
      </c>
      <c r="BM270" s="144" t="s">
        <v>723</v>
      </c>
    </row>
    <row r="271" spans="2:65" s="14" customFormat="1">
      <c r="B271" s="164"/>
      <c r="D271" s="147" t="s">
        <v>191</v>
      </c>
      <c r="E271" s="165" t="s">
        <v>1</v>
      </c>
      <c r="F271" s="166" t="s">
        <v>724</v>
      </c>
      <c r="H271" s="165" t="s">
        <v>1</v>
      </c>
      <c r="I271" s="167"/>
      <c r="L271" s="164"/>
      <c r="M271" s="168"/>
      <c r="T271" s="169"/>
      <c r="AT271" s="165" t="s">
        <v>191</v>
      </c>
      <c r="AU271" s="165" t="s">
        <v>82</v>
      </c>
      <c r="AV271" s="14" t="s">
        <v>80</v>
      </c>
      <c r="AW271" s="14" t="s">
        <v>29</v>
      </c>
      <c r="AX271" s="14" t="s">
        <v>72</v>
      </c>
      <c r="AY271" s="165" t="s">
        <v>181</v>
      </c>
    </row>
    <row r="272" spans="2:65" s="12" customFormat="1">
      <c r="B272" s="146"/>
      <c r="D272" s="147" t="s">
        <v>191</v>
      </c>
      <c r="E272" s="148" t="s">
        <v>1</v>
      </c>
      <c r="F272" s="149" t="s">
        <v>1469</v>
      </c>
      <c r="H272" s="150">
        <v>214.762</v>
      </c>
      <c r="I272" s="151"/>
      <c r="L272" s="146"/>
      <c r="M272" s="152"/>
      <c r="T272" s="153"/>
      <c r="AT272" s="148" t="s">
        <v>191</v>
      </c>
      <c r="AU272" s="148" t="s">
        <v>82</v>
      </c>
      <c r="AV272" s="12" t="s">
        <v>82</v>
      </c>
      <c r="AW272" s="12" t="s">
        <v>29</v>
      </c>
      <c r="AX272" s="12" t="s">
        <v>72</v>
      </c>
      <c r="AY272" s="148" t="s">
        <v>181</v>
      </c>
    </row>
    <row r="273" spans="2:65" s="14" customFormat="1">
      <c r="B273" s="164"/>
      <c r="D273" s="147" t="s">
        <v>191</v>
      </c>
      <c r="E273" s="165" t="s">
        <v>1</v>
      </c>
      <c r="F273" s="166" t="s">
        <v>725</v>
      </c>
      <c r="H273" s="165" t="s">
        <v>1</v>
      </c>
      <c r="I273" s="167"/>
      <c r="L273" s="164"/>
      <c r="M273" s="168"/>
      <c r="T273" s="169"/>
      <c r="AT273" s="165" t="s">
        <v>191</v>
      </c>
      <c r="AU273" s="165" t="s">
        <v>82</v>
      </c>
      <c r="AV273" s="14" t="s">
        <v>80</v>
      </c>
      <c r="AW273" s="14" t="s">
        <v>29</v>
      </c>
      <c r="AX273" s="14" t="s">
        <v>72</v>
      </c>
      <c r="AY273" s="165" t="s">
        <v>181</v>
      </c>
    </row>
    <row r="274" spans="2:65" s="12" customFormat="1">
      <c r="B274" s="146"/>
      <c r="D274" s="147" t="s">
        <v>191</v>
      </c>
      <c r="E274" s="148" t="s">
        <v>1</v>
      </c>
      <c r="F274" s="149" t="s">
        <v>1542</v>
      </c>
      <c r="H274" s="150">
        <v>88.44</v>
      </c>
      <c r="I274" s="151"/>
      <c r="L274" s="146"/>
      <c r="M274" s="152"/>
      <c r="T274" s="153"/>
      <c r="AT274" s="148" t="s">
        <v>191</v>
      </c>
      <c r="AU274" s="148" t="s">
        <v>82</v>
      </c>
      <c r="AV274" s="12" t="s">
        <v>82</v>
      </c>
      <c r="AW274" s="12" t="s">
        <v>29</v>
      </c>
      <c r="AX274" s="12" t="s">
        <v>72</v>
      </c>
      <c r="AY274" s="148" t="s">
        <v>181</v>
      </c>
    </row>
    <row r="275" spans="2:65" s="14" customFormat="1">
      <c r="B275" s="164"/>
      <c r="D275" s="147" t="s">
        <v>191</v>
      </c>
      <c r="E275" s="165" t="s">
        <v>1</v>
      </c>
      <c r="F275" s="166" t="s">
        <v>726</v>
      </c>
      <c r="H275" s="165" t="s">
        <v>1</v>
      </c>
      <c r="I275" s="167"/>
      <c r="L275" s="164"/>
      <c r="M275" s="168"/>
      <c r="T275" s="169"/>
      <c r="AT275" s="165" t="s">
        <v>191</v>
      </c>
      <c r="AU275" s="165" t="s">
        <v>82</v>
      </c>
      <c r="AV275" s="14" t="s">
        <v>80</v>
      </c>
      <c r="AW275" s="14" t="s">
        <v>29</v>
      </c>
      <c r="AX275" s="14" t="s">
        <v>72</v>
      </c>
      <c r="AY275" s="165" t="s">
        <v>181</v>
      </c>
    </row>
    <row r="276" spans="2:65" s="12" customFormat="1">
      <c r="B276" s="146"/>
      <c r="D276" s="147" t="s">
        <v>191</v>
      </c>
      <c r="E276" s="148" t="s">
        <v>1</v>
      </c>
      <c r="F276" s="149" t="s">
        <v>1543</v>
      </c>
      <c r="H276" s="150">
        <v>15</v>
      </c>
      <c r="I276" s="151"/>
      <c r="L276" s="146"/>
      <c r="M276" s="152"/>
      <c r="T276" s="153"/>
      <c r="AT276" s="148" t="s">
        <v>191</v>
      </c>
      <c r="AU276" s="148" t="s">
        <v>82</v>
      </c>
      <c r="AV276" s="12" t="s">
        <v>82</v>
      </c>
      <c r="AW276" s="12" t="s">
        <v>29</v>
      </c>
      <c r="AX276" s="12" t="s">
        <v>72</v>
      </c>
      <c r="AY276" s="148" t="s">
        <v>181</v>
      </c>
    </row>
    <row r="277" spans="2:65" s="13" customFormat="1">
      <c r="B277" s="154"/>
      <c r="D277" s="147" t="s">
        <v>191</v>
      </c>
      <c r="E277" s="155" t="s">
        <v>1</v>
      </c>
      <c r="F277" s="156" t="s">
        <v>193</v>
      </c>
      <c r="H277" s="157">
        <v>318.202</v>
      </c>
      <c r="I277" s="158"/>
      <c r="L277" s="154"/>
      <c r="M277" s="159"/>
      <c r="T277" s="160"/>
      <c r="AT277" s="155" t="s">
        <v>191</v>
      </c>
      <c r="AU277" s="155" t="s">
        <v>82</v>
      </c>
      <c r="AV277" s="13" t="s">
        <v>189</v>
      </c>
      <c r="AW277" s="13" t="s">
        <v>29</v>
      </c>
      <c r="AX277" s="13" t="s">
        <v>80</v>
      </c>
      <c r="AY277" s="155" t="s">
        <v>181</v>
      </c>
    </row>
    <row r="278" spans="2:65" s="1" customFormat="1" ht="33" customHeight="1">
      <c r="B278" s="132"/>
      <c r="C278" s="133" t="s">
        <v>541</v>
      </c>
      <c r="D278" s="133" t="s">
        <v>184</v>
      </c>
      <c r="E278" s="134" t="s">
        <v>627</v>
      </c>
      <c r="F278" s="135" t="s">
        <v>628</v>
      </c>
      <c r="G278" s="136" t="s">
        <v>187</v>
      </c>
      <c r="H278" s="137">
        <v>318.202</v>
      </c>
      <c r="I278" s="138"/>
      <c r="J278" s="139">
        <f>ROUND(I278*H278,2)</f>
        <v>0</v>
      </c>
      <c r="K278" s="135" t="s">
        <v>188</v>
      </c>
      <c r="L278" s="32"/>
      <c r="M278" s="180" t="s">
        <v>1</v>
      </c>
      <c r="N278" s="181" t="s">
        <v>37</v>
      </c>
      <c r="O278" s="182"/>
      <c r="P278" s="183">
        <f>O278*H278</f>
        <v>0</v>
      </c>
      <c r="Q278" s="183">
        <v>2.5999999999999998E-4</v>
      </c>
      <c r="R278" s="183">
        <f>Q278*H278</f>
        <v>8.273251999999999E-2</v>
      </c>
      <c r="S278" s="183">
        <v>0</v>
      </c>
      <c r="T278" s="184">
        <f>S278*H278</f>
        <v>0</v>
      </c>
      <c r="AR278" s="144" t="s">
        <v>127</v>
      </c>
      <c r="AT278" s="144" t="s">
        <v>184</v>
      </c>
      <c r="AU278" s="144" t="s">
        <v>82</v>
      </c>
      <c r="AY278" s="17" t="s">
        <v>181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7" t="s">
        <v>80</v>
      </c>
      <c r="BK278" s="145">
        <f>ROUND(I278*H278,2)</f>
        <v>0</v>
      </c>
      <c r="BL278" s="17" t="s">
        <v>127</v>
      </c>
      <c r="BM278" s="144" t="s">
        <v>728</v>
      </c>
    </row>
    <row r="279" spans="2:65" s="1" customFormat="1" ht="6.95" customHeight="1">
      <c r="B279" s="44"/>
      <c r="C279" s="45"/>
      <c r="D279" s="45"/>
      <c r="E279" s="45"/>
      <c r="F279" s="45"/>
      <c r="G279" s="45"/>
      <c r="H279" s="45"/>
      <c r="I279" s="45"/>
      <c r="J279" s="45"/>
      <c r="K279" s="45"/>
      <c r="L279" s="32"/>
    </row>
  </sheetData>
  <autoFilter ref="C133:K278" xr:uid="{00000000-0009-0000-0000-000012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3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3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7" t="s">
        <v>135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136</v>
      </c>
      <c r="L4" s="20"/>
      <c r="M4" s="88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5" t="str">
        <f>'Rekapitulace stavby'!K6</f>
        <v>Rekonstrukce ubytovacího zázemí pavilon A</v>
      </c>
      <c r="F7" s="236"/>
      <c r="G7" s="236"/>
      <c r="H7" s="236"/>
      <c r="L7" s="20"/>
    </row>
    <row r="8" spans="2:46" s="1" customFormat="1" ht="12" customHeight="1">
      <c r="B8" s="32"/>
      <c r="D8" s="27" t="s">
        <v>137</v>
      </c>
      <c r="L8" s="32"/>
    </row>
    <row r="9" spans="2:46" s="1" customFormat="1" ht="16.5" customHeight="1">
      <c r="B9" s="32"/>
      <c r="E9" s="198" t="s">
        <v>1544</v>
      </c>
      <c r="F9" s="234"/>
      <c r="G9" s="234"/>
      <c r="H9" s="234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24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7" t="str">
        <f>'Rekapitulace stavby'!E14</f>
        <v>Vyplň údaj</v>
      </c>
      <c r="F18" s="207"/>
      <c r="G18" s="207"/>
      <c r="H18" s="207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24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30</v>
      </c>
      <c r="I23" s="27" t="s">
        <v>24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31</v>
      </c>
      <c r="L26" s="32"/>
    </row>
    <row r="27" spans="2:12" s="7" customFormat="1" ht="16.5" customHeight="1">
      <c r="B27" s="89"/>
      <c r="E27" s="212" t="s">
        <v>1</v>
      </c>
      <c r="F27" s="212"/>
      <c r="G27" s="212"/>
      <c r="H27" s="212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32</v>
      </c>
      <c r="J30" s="66">
        <f>ROUND(J117,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34</v>
      </c>
      <c r="I32" s="35" t="s">
        <v>33</v>
      </c>
      <c r="J32" s="35" t="s">
        <v>35</v>
      </c>
      <c r="L32" s="32"/>
    </row>
    <row r="33" spans="2:12" s="1" customFormat="1" ht="14.45" customHeight="1">
      <c r="B33" s="32"/>
      <c r="D33" s="55" t="s">
        <v>36</v>
      </c>
      <c r="E33" s="27" t="s">
        <v>37</v>
      </c>
      <c r="F33" s="91">
        <f>ROUND((SUM(BE117:BE131)),  2)</f>
        <v>0</v>
      </c>
      <c r="I33" s="92">
        <v>0.21</v>
      </c>
      <c r="J33" s="91">
        <f>ROUND(((SUM(BE117:BE131))*I33),  2)</f>
        <v>0</v>
      </c>
      <c r="L33" s="32"/>
    </row>
    <row r="34" spans="2:12" s="1" customFormat="1" ht="14.45" customHeight="1">
      <c r="B34" s="32"/>
      <c r="E34" s="27" t="s">
        <v>38</v>
      </c>
      <c r="F34" s="91">
        <f>ROUND((SUM(BF117:BF131)),  2)</f>
        <v>0</v>
      </c>
      <c r="I34" s="92">
        <v>0.15</v>
      </c>
      <c r="J34" s="91">
        <f>ROUND(((SUM(BF117:BF131))*I34),  2)</f>
        <v>0</v>
      </c>
      <c r="L34" s="32"/>
    </row>
    <row r="35" spans="2:12" s="1" customFormat="1" ht="14.45" hidden="1" customHeight="1">
      <c r="B35" s="32"/>
      <c r="E35" s="27" t="s">
        <v>39</v>
      </c>
      <c r="F35" s="91">
        <f>ROUND((SUM(BG117:BG131)),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40</v>
      </c>
      <c r="F36" s="91">
        <f>ROUND((SUM(BH117:BH131)),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41</v>
      </c>
      <c r="F37" s="91">
        <f>ROUND((SUM(BI117:BI131)),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42</v>
      </c>
      <c r="E39" s="57"/>
      <c r="F39" s="57"/>
      <c r="G39" s="95" t="s">
        <v>43</v>
      </c>
      <c r="H39" s="96" t="s">
        <v>44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45</v>
      </c>
      <c r="E50" s="42"/>
      <c r="F50" s="42"/>
      <c r="G50" s="41" t="s">
        <v>46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47</v>
      </c>
      <c r="E61" s="34"/>
      <c r="F61" s="99" t="s">
        <v>48</v>
      </c>
      <c r="G61" s="43" t="s">
        <v>47</v>
      </c>
      <c r="H61" s="34"/>
      <c r="I61" s="34"/>
      <c r="J61" s="100" t="s">
        <v>48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49</v>
      </c>
      <c r="E65" s="42"/>
      <c r="F65" s="42"/>
      <c r="G65" s="41" t="s">
        <v>50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47</v>
      </c>
      <c r="E76" s="34"/>
      <c r="F76" s="99" t="s">
        <v>48</v>
      </c>
      <c r="G76" s="43" t="s">
        <v>47</v>
      </c>
      <c r="H76" s="34"/>
      <c r="I76" s="34"/>
      <c r="J76" s="100" t="s">
        <v>48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139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5" t="str">
        <f>E7</f>
        <v>Rekonstrukce ubytovacího zázemí pavilon A</v>
      </c>
      <c r="F85" s="236"/>
      <c r="G85" s="236"/>
      <c r="H85" s="236"/>
      <c r="L85" s="32"/>
    </row>
    <row r="86" spans="2:47" s="1" customFormat="1" ht="12" customHeight="1">
      <c r="B86" s="32"/>
      <c r="C86" s="27" t="s">
        <v>137</v>
      </c>
      <c r="L86" s="32"/>
    </row>
    <row r="87" spans="2:47" s="1" customFormat="1" ht="16.5" customHeight="1">
      <c r="B87" s="32"/>
      <c r="E87" s="198" t="str">
        <f>E9</f>
        <v>VRN - Vedlejší rozpočtové náklady</v>
      </c>
      <c r="F87" s="234"/>
      <c r="G87" s="234"/>
      <c r="H87" s="234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>
        <f>IF(J12="","",J12)</f>
        <v>0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23</v>
      </c>
      <c r="F91" s="25" t="str">
        <f>E15</f>
        <v xml:space="preserve"> </v>
      </c>
      <c r="I91" s="27" t="s">
        <v>28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30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140</v>
      </c>
      <c r="D94" s="93"/>
      <c r="E94" s="93"/>
      <c r="F94" s="93"/>
      <c r="G94" s="93"/>
      <c r="H94" s="93"/>
      <c r="I94" s="93"/>
      <c r="J94" s="102" t="s">
        <v>141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142</v>
      </c>
      <c r="J96" s="66">
        <f>J117</f>
        <v>0</v>
      </c>
      <c r="L96" s="32"/>
      <c r="AU96" s="17" t="s">
        <v>143</v>
      </c>
    </row>
    <row r="97" spans="2:12" s="8" customFormat="1" ht="24.95" customHeight="1">
      <c r="B97" s="104"/>
      <c r="D97" s="105" t="s">
        <v>1544</v>
      </c>
      <c r="E97" s="106"/>
      <c r="F97" s="106"/>
      <c r="G97" s="106"/>
      <c r="H97" s="106"/>
      <c r="I97" s="106"/>
      <c r="J97" s="107">
        <f>J118</f>
        <v>0</v>
      </c>
      <c r="L97" s="104"/>
    </row>
    <row r="98" spans="2:12" s="1" customFormat="1" ht="21.75" customHeight="1">
      <c r="B98" s="32"/>
      <c r="L98" s="32"/>
    </row>
    <row r="99" spans="2:12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2"/>
    </row>
    <row r="103" spans="2:12" s="1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2"/>
    </row>
    <row r="104" spans="2:12" s="1" customFormat="1" ht="24.95" customHeight="1">
      <c r="B104" s="32"/>
      <c r="C104" s="21" t="s">
        <v>166</v>
      </c>
      <c r="L104" s="32"/>
    </row>
    <row r="105" spans="2:12" s="1" customFormat="1" ht="6.95" customHeight="1">
      <c r="B105" s="32"/>
      <c r="L105" s="32"/>
    </row>
    <row r="106" spans="2:12" s="1" customFormat="1" ht="12" customHeight="1">
      <c r="B106" s="32"/>
      <c r="C106" s="27" t="s">
        <v>16</v>
      </c>
      <c r="L106" s="32"/>
    </row>
    <row r="107" spans="2:12" s="1" customFormat="1" ht="16.5" customHeight="1">
      <c r="B107" s="32"/>
      <c r="E107" s="235" t="str">
        <f>E7</f>
        <v>Rekonstrukce ubytovacího zázemí pavilon A</v>
      </c>
      <c r="F107" s="236"/>
      <c r="G107" s="236"/>
      <c r="H107" s="236"/>
      <c r="L107" s="32"/>
    </row>
    <row r="108" spans="2:12" s="1" customFormat="1" ht="12" customHeight="1">
      <c r="B108" s="32"/>
      <c r="C108" s="27" t="s">
        <v>137</v>
      </c>
      <c r="L108" s="32"/>
    </row>
    <row r="109" spans="2:12" s="1" customFormat="1" ht="16.5" customHeight="1">
      <c r="B109" s="32"/>
      <c r="E109" s="198" t="str">
        <f>E9</f>
        <v>VRN - Vedlejší rozpočtové náklady</v>
      </c>
      <c r="F109" s="234"/>
      <c r="G109" s="234"/>
      <c r="H109" s="234"/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20</v>
      </c>
      <c r="F111" s="25" t="str">
        <f>F12</f>
        <v xml:space="preserve"> </v>
      </c>
      <c r="I111" s="27" t="s">
        <v>22</v>
      </c>
      <c r="J111" s="52">
        <f>IF(J12="","",J12)</f>
        <v>0</v>
      </c>
      <c r="L111" s="32"/>
    </row>
    <row r="112" spans="2:12" s="1" customFormat="1" ht="6.95" customHeight="1">
      <c r="B112" s="32"/>
      <c r="L112" s="32"/>
    </row>
    <row r="113" spans="2:65" s="1" customFormat="1" ht="15.2" customHeight="1">
      <c r="B113" s="32"/>
      <c r="C113" s="27" t="s">
        <v>23</v>
      </c>
      <c r="F113" s="25" t="str">
        <f>E15</f>
        <v xml:space="preserve"> </v>
      </c>
      <c r="I113" s="27" t="s">
        <v>28</v>
      </c>
      <c r="J113" s="30" t="str">
        <f>E21</f>
        <v xml:space="preserve"> </v>
      </c>
      <c r="L113" s="32"/>
    </row>
    <row r="114" spans="2:65" s="1" customFormat="1" ht="15.2" customHeight="1">
      <c r="B114" s="32"/>
      <c r="C114" s="27" t="s">
        <v>26</v>
      </c>
      <c r="F114" s="25" t="str">
        <f>IF(E18="","",E18)</f>
        <v>Vyplň údaj</v>
      </c>
      <c r="I114" s="27" t="s">
        <v>30</v>
      </c>
      <c r="J114" s="30" t="str">
        <f>E24</f>
        <v xml:space="preserve"> </v>
      </c>
      <c r="L114" s="32"/>
    </row>
    <row r="115" spans="2:65" s="1" customFormat="1" ht="10.35" customHeight="1">
      <c r="B115" s="32"/>
      <c r="L115" s="32"/>
    </row>
    <row r="116" spans="2:65" s="10" customFormat="1" ht="29.25" customHeight="1">
      <c r="B116" s="112"/>
      <c r="C116" s="113" t="s">
        <v>167</v>
      </c>
      <c r="D116" s="114" t="s">
        <v>57</v>
      </c>
      <c r="E116" s="114" t="s">
        <v>53</v>
      </c>
      <c r="F116" s="114" t="s">
        <v>54</v>
      </c>
      <c r="G116" s="114" t="s">
        <v>168</v>
      </c>
      <c r="H116" s="114" t="s">
        <v>169</v>
      </c>
      <c r="I116" s="114" t="s">
        <v>170</v>
      </c>
      <c r="J116" s="114" t="s">
        <v>141</v>
      </c>
      <c r="K116" s="115" t="s">
        <v>171</v>
      </c>
      <c r="L116" s="112"/>
      <c r="M116" s="59" t="s">
        <v>1</v>
      </c>
      <c r="N116" s="60" t="s">
        <v>36</v>
      </c>
      <c r="O116" s="60" t="s">
        <v>172</v>
      </c>
      <c r="P116" s="60" t="s">
        <v>173</v>
      </c>
      <c r="Q116" s="60" t="s">
        <v>174</v>
      </c>
      <c r="R116" s="60" t="s">
        <v>175</v>
      </c>
      <c r="S116" s="60" t="s">
        <v>176</v>
      </c>
      <c r="T116" s="61" t="s">
        <v>177</v>
      </c>
    </row>
    <row r="117" spans="2:65" s="1" customFormat="1" ht="22.9" customHeight="1">
      <c r="B117" s="32"/>
      <c r="C117" s="64" t="s">
        <v>178</v>
      </c>
      <c r="J117" s="116">
        <f>BK117</f>
        <v>0</v>
      </c>
      <c r="L117" s="32"/>
      <c r="M117" s="62"/>
      <c r="N117" s="53"/>
      <c r="O117" s="53"/>
      <c r="P117" s="117">
        <f>P118</f>
        <v>0</v>
      </c>
      <c r="Q117" s="53"/>
      <c r="R117" s="117">
        <f>R118</f>
        <v>0</v>
      </c>
      <c r="S117" s="53"/>
      <c r="T117" s="118">
        <f>T118</f>
        <v>0</v>
      </c>
      <c r="AT117" s="17" t="s">
        <v>71</v>
      </c>
      <c r="AU117" s="17" t="s">
        <v>143</v>
      </c>
      <c r="BK117" s="119">
        <f>BK118</f>
        <v>0</v>
      </c>
    </row>
    <row r="118" spans="2:65" s="11" customFormat="1" ht="25.9" customHeight="1">
      <c r="B118" s="120"/>
      <c r="D118" s="121" t="s">
        <v>71</v>
      </c>
      <c r="E118" s="122" t="s">
        <v>133</v>
      </c>
      <c r="F118" s="122" t="s">
        <v>134</v>
      </c>
      <c r="I118" s="123"/>
      <c r="J118" s="124">
        <f>BK118</f>
        <v>0</v>
      </c>
      <c r="L118" s="120"/>
      <c r="M118" s="125"/>
      <c r="P118" s="126">
        <f>SUM(P119:P131)</f>
        <v>0</v>
      </c>
      <c r="R118" s="126">
        <f>SUM(R119:R131)</f>
        <v>0</v>
      </c>
      <c r="T118" s="127">
        <f>SUM(T119:T131)</f>
        <v>0</v>
      </c>
      <c r="AR118" s="121" t="s">
        <v>206</v>
      </c>
      <c r="AT118" s="128" t="s">
        <v>71</v>
      </c>
      <c r="AU118" s="128" t="s">
        <v>72</v>
      </c>
      <c r="AY118" s="121" t="s">
        <v>181</v>
      </c>
      <c r="BK118" s="129">
        <f>SUM(BK119:BK131)</f>
        <v>0</v>
      </c>
    </row>
    <row r="119" spans="2:65" s="1" customFormat="1" ht="16.5" customHeight="1">
      <c r="B119" s="132"/>
      <c r="C119" s="133" t="s">
        <v>80</v>
      </c>
      <c r="D119" s="133" t="s">
        <v>184</v>
      </c>
      <c r="E119" s="134" t="s">
        <v>1545</v>
      </c>
      <c r="F119" s="135" t="s">
        <v>1546</v>
      </c>
      <c r="G119" s="136" t="s">
        <v>1547</v>
      </c>
      <c r="H119" s="137">
        <v>1</v>
      </c>
      <c r="I119" s="138"/>
      <c r="J119" s="139">
        <f>ROUND(I119*H119,2)</f>
        <v>0</v>
      </c>
      <c r="K119" s="135" t="s">
        <v>188</v>
      </c>
      <c r="L119" s="32"/>
      <c r="M119" s="140" t="s">
        <v>1</v>
      </c>
      <c r="N119" s="141" t="s">
        <v>37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1548</v>
      </c>
      <c r="AT119" s="144" t="s">
        <v>184</v>
      </c>
      <c r="AU119" s="144" t="s">
        <v>80</v>
      </c>
      <c r="AY119" s="17" t="s">
        <v>181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7" t="s">
        <v>80</v>
      </c>
      <c r="BK119" s="145">
        <f>ROUND(I119*H119,2)</f>
        <v>0</v>
      </c>
      <c r="BL119" s="17" t="s">
        <v>1548</v>
      </c>
      <c r="BM119" s="144" t="s">
        <v>1549</v>
      </c>
    </row>
    <row r="120" spans="2:65" s="1" customFormat="1" ht="16.5" customHeight="1">
      <c r="B120" s="132"/>
      <c r="C120" s="133" t="s">
        <v>82</v>
      </c>
      <c r="D120" s="133" t="s">
        <v>184</v>
      </c>
      <c r="E120" s="134" t="s">
        <v>1550</v>
      </c>
      <c r="F120" s="135" t="s">
        <v>1551</v>
      </c>
      <c r="G120" s="136" t="s">
        <v>1547</v>
      </c>
      <c r="H120" s="137">
        <v>1</v>
      </c>
      <c r="I120" s="138"/>
      <c r="J120" s="139">
        <f>ROUND(I120*H120,2)</f>
        <v>0</v>
      </c>
      <c r="K120" s="135" t="s">
        <v>188</v>
      </c>
      <c r="L120" s="32"/>
      <c r="M120" s="140" t="s">
        <v>1</v>
      </c>
      <c r="N120" s="141" t="s">
        <v>37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1548</v>
      </c>
      <c r="AT120" s="144" t="s">
        <v>184</v>
      </c>
      <c r="AU120" s="144" t="s">
        <v>80</v>
      </c>
      <c r="AY120" s="17" t="s">
        <v>181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7" t="s">
        <v>80</v>
      </c>
      <c r="BK120" s="145">
        <f>ROUND(I120*H120,2)</f>
        <v>0</v>
      </c>
      <c r="BL120" s="17" t="s">
        <v>1548</v>
      </c>
      <c r="BM120" s="144" t="s">
        <v>1552</v>
      </c>
    </row>
    <row r="121" spans="2:65" s="1" customFormat="1" ht="16.5" customHeight="1">
      <c r="B121" s="132"/>
      <c r="C121" s="133" t="s">
        <v>197</v>
      </c>
      <c r="D121" s="133" t="s">
        <v>184</v>
      </c>
      <c r="E121" s="134" t="s">
        <v>1553</v>
      </c>
      <c r="F121" s="135" t="s">
        <v>1554</v>
      </c>
      <c r="G121" s="136" t="s">
        <v>1547</v>
      </c>
      <c r="H121" s="137">
        <v>1</v>
      </c>
      <c r="I121" s="138"/>
      <c r="J121" s="139">
        <f>ROUND(I121*H121,2)</f>
        <v>0</v>
      </c>
      <c r="K121" s="135" t="s">
        <v>188</v>
      </c>
      <c r="L121" s="32"/>
      <c r="M121" s="140" t="s">
        <v>1</v>
      </c>
      <c r="N121" s="141" t="s">
        <v>37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1548</v>
      </c>
      <c r="AT121" s="144" t="s">
        <v>184</v>
      </c>
      <c r="AU121" s="144" t="s">
        <v>80</v>
      </c>
      <c r="AY121" s="17" t="s">
        <v>181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80</v>
      </c>
      <c r="BK121" s="145">
        <f>ROUND(I121*H121,2)</f>
        <v>0</v>
      </c>
      <c r="BL121" s="17" t="s">
        <v>1548</v>
      </c>
      <c r="BM121" s="144" t="s">
        <v>1555</v>
      </c>
    </row>
    <row r="122" spans="2:65" s="1" customFormat="1" ht="29.25">
      <c r="B122" s="32"/>
      <c r="D122" s="147" t="s">
        <v>204</v>
      </c>
      <c r="F122" s="161" t="s">
        <v>1556</v>
      </c>
      <c r="I122" s="162"/>
      <c r="L122" s="32"/>
      <c r="M122" s="163"/>
      <c r="T122" s="56"/>
      <c r="AT122" s="17" t="s">
        <v>204</v>
      </c>
      <c r="AU122" s="17" t="s">
        <v>80</v>
      </c>
    </row>
    <row r="123" spans="2:65" s="1" customFormat="1" ht="16.5" customHeight="1">
      <c r="B123" s="132"/>
      <c r="C123" s="133" t="s">
        <v>189</v>
      </c>
      <c r="D123" s="133" t="s">
        <v>184</v>
      </c>
      <c r="E123" s="134" t="s">
        <v>1557</v>
      </c>
      <c r="F123" s="135" t="s">
        <v>1558</v>
      </c>
      <c r="G123" s="136" t="s">
        <v>1547</v>
      </c>
      <c r="H123" s="137">
        <v>1</v>
      </c>
      <c r="I123" s="138"/>
      <c r="J123" s="139">
        <f>ROUND(I123*H123,2)</f>
        <v>0</v>
      </c>
      <c r="K123" s="135" t="s">
        <v>188</v>
      </c>
      <c r="L123" s="32"/>
      <c r="M123" s="140" t="s">
        <v>1</v>
      </c>
      <c r="N123" s="141" t="s">
        <v>37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1548</v>
      </c>
      <c r="AT123" s="144" t="s">
        <v>184</v>
      </c>
      <c r="AU123" s="144" t="s">
        <v>80</v>
      </c>
      <c r="AY123" s="17" t="s">
        <v>181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80</v>
      </c>
      <c r="BK123" s="145">
        <f>ROUND(I123*H123,2)</f>
        <v>0</v>
      </c>
      <c r="BL123" s="17" t="s">
        <v>1548</v>
      </c>
      <c r="BM123" s="144" t="s">
        <v>1559</v>
      </c>
    </row>
    <row r="124" spans="2:65" s="1" customFormat="1" ht="16.5" customHeight="1">
      <c r="B124" s="132"/>
      <c r="C124" s="133" t="s">
        <v>206</v>
      </c>
      <c r="D124" s="133" t="s">
        <v>184</v>
      </c>
      <c r="E124" s="134" t="s">
        <v>1560</v>
      </c>
      <c r="F124" s="135" t="s">
        <v>1561</v>
      </c>
      <c r="G124" s="136" t="s">
        <v>1562</v>
      </c>
      <c r="H124" s="137">
        <v>70</v>
      </c>
      <c r="I124" s="138"/>
      <c r="J124" s="139">
        <f>ROUND(I124*H124,2)</f>
        <v>0</v>
      </c>
      <c r="K124" s="135" t="s">
        <v>188</v>
      </c>
      <c r="L124" s="32"/>
      <c r="M124" s="140" t="s">
        <v>1</v>
      </c>
      <c r="N124" s="141" t="s">
        <v>37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1548</v>
      </c>
      <c r="AT124" s="144" t="s">
        <v>184</v>
      </c>
      <c r="AU124" s="144" t="s">
        <v>80</v>
      </c>
      <c r="AY124" s="17" t="s">
        <v>181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80</v>
      </c>
      <c r="BK124" s="145">
        <f>ROUND(I124*H124,2)</f>
        <v>0</v>
      </c>
      <c r="BL124" s="17" t="s">
        <v>1548</v>
      </c>
      <c r="BM124" s="144" t="s">
        <v>1563</v>
      </c>
    </row>
    <row r="125" spans="2:65" s="1" customFormat="1" ht="16.5" customHeight="1">
      <c r="B125" s="132"/>
      <c r="C125" s="133" t="s">
        <v>182</v>
      </c>
      <c r="D125" s="133" t="s">
        <v>184</v>
      </c>
      <c r="E125" s="134" t="s">
        <v>1564</v>
      </c>
      <c r="F125" s="135" t="s">
        <v>1565</v>
      </c>
      <c r="G125" s="136" t="s">
        <v>1562</v>
      </c>
      <c r="H125" s="137">
        <v>100</v>
      </c>
      <c r="I125" s="138"/>
      <c r="J125" s="139">
        <f>ROUND(I125*H125,2)</f>
        <v>0</v>
      </c>
      <c r="K125" s="135" t="s">
        <v>188</v>
      </c>
      <c r="L125" s="32"/>
      <c r="M125" s="140" t="s">
        <v>1</v>
      </c>
      <c r="N125" s="141" t="s">
        <v>37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1548</v>
      </c>
      <c r="AT125" s="144" t="s">
        <v>184</v>
      </c>
      <c r="AU125" s="144" t="s">
        <v>80</v>
      </c>
      <c r="AY125" s="17" t="s">
        <v>181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80</v>
      </c>
      <c r="BK125" s="145">
        <f>ROUND(I125*H125,2)</f>
        <v>0</v>
      </c>
      <c r="BL125" s="17" t="s">
        <v>1548</v>
      </c>
      <c r="BM125" s="144" t="s">
        <v>1566</v>
      </c>
    </row>
    <row r="126" spans="2:65" s="1" customFormat="1" ht="16.5" customHeight="1">
      <c r="B126" s="132"/>
      <c r="C126" s="133" t="s">
        <v>215</v>
      </c>
      <c r="D126" s="133" t="s">
        <v>184</v>
      </c>
      <c r="E126" s="134" t="s">
        <v>1567</v>
      </c>
      <c r="F126" s="135" t="s">
        <v>1568</v>
      </c>
      <c r="G126" s="136" t="s">
        <v>1547</v>
      </c>
      <c r="H126" s="137">
        <v>1</v>
      </c>
      <c r="I126" s="138"/>
      <c r="J126" s="139">
        <f>ROUND(I126*H126,2)</f>
        <v>0</v>
      </c>
      <c r="K126" s="135" t="s">
        <v>188</v>
      </c>
      <c r="L126" s="32"/>
      <c r="M126" s="140" t="s">
        <v>1</v>
      </c>
      <c r="N126" s="141" t="s">
        <v>37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1548</v>
      </c>
      <c r="AT126" s="144" t="s">
        <v>184</v>
      </c>
      <c r="AU126" s="144" t="s">
        <v>80</v>
      </c>
      <c r="AY126" s="17" t="s">
        <v>181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80</v>
      </c>
      <c r="BK126" s="145">
        <f>ROUND(I126*H126,2)</f>
        <v>0</v>
      </c>
      <c r="BL126" s="17" t="s">
        <v>1548</v>
      </c>
      <c r="BM126" s="144" t="s">
        <v>1569</v>
      </c>
    </row>
    <row r="127" spans="2:65" s="1" customFormat="1" ht="29.25">
      <c r="B127" s="32"/>
      <c r="D127" s="147" t="s">
        <v>204</v>
      </c>
      <c r="F127" s="161" t="s">
        <v>1570</v>
      </c>
      <c r="I127" s="162"/>
      <c r="L127" s="32"/>
      <c r="M127" s="163"/>
      <c r="T127" s="56"/>
      <c r="AT127" s="17" t="s">
        <v>204</v>
      </c>
      <c r="AU127" s="17" t="s">
        <v>80</v>
      </c>
    </row>
    <row r="128" spans="2:65" s="1" customFormat="1" ht="16.5" customHeight="1">
      <c r="B128" s="132"/>
      <c r="C128" s="133" t="s">
        <v>219</v>
      </c>
      <c r="D128" s="133" t="s">
        <v>184</v>
      </c>
      <c r="E128" s="134" t="s">
        <v>1571</v>
      </c>
      <c r="F128" s="135" t="s">
        <v>1572</v>
      </c>
      <c r="G128" s="136" t="s">
        <v>1547</v>
      </c>
      <c r="H128" s="137">
        <v>1</v>
      </c>
      <c r="I128" s="138"/>
      <c r="J128" s="139">
        <f>ROUND(I128*H128,2)</f>
        <v>0</v>
      </c>
      <c r="K128" s="135" t="s">
        <v>188</v>
      </c>
      <c r="L128" s="32"/>
      <c r="M128" s="140" t="s">
        <v>1</v>
      </c>
      <c r="N128" s="141" t="s">
        <v>37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1548</v>
      </c>
      <c r="AT128" s="144" t="s">
        <v>184</v>
      </c>
      <c r="AU128" s="144" t="s">
        <v>80</v>
      </c>
      <c r="AY128" s="17" t="s">
        <v>181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7" t="s">
        <v>80</v>
      </c>
      <c r="BK128" s="145">
        <f>ROUND(I128*H128,2)</f>
        <v>0</v>
      </c>
      <c r="BL128" s="17" t="s">
        <v>1548</v>
      </c>
      <c r="BM128" s="144" t="s">
        <v>1573</v>
      </c>
    </row>
    <row r="129" spans="2:65" s="1" customFormat="1" ht="29.25">
      <c r="B129" s="32"/>
      <c r="D129" s="147" t="s">
        <v>204</v>
      </c>
      <c r="F129" s="161" t="s">
        <v>1574</v>
      </c>
      <c r="I129" s="162"/>
      <c r="L129" s="32"/>
      <c r="M129" s="163"/>
      <c r="T129" s="56"/>
      <c r="AT129" s="17" t="s">
        <v>204</v>
      </c>
      <c r="AU129" s="17" t="s">
        <v>80</v>
      </c>
    </row>
    <row r="130" spans="2:65" s="1" customFormat="1" ht="37.9" customHeight="1">
      <c r="B130" s="132"/>
      <c r="C130" s="133" t="s">
        <v>213</v>
      </c>
      <c r="D130" s="133" t="s">
        <v>184</v>
      </c>
      <c r="E130" s="134" t="s">
        <v>1575</v>
      </c>
      <c r="F130" s="135" t="s">
        <v>1576</v>
      </c>
      <c r="G130" s="136" t="s">
        <v>297</v>
      </c>
      <c r="H130" s="137">
        <v>17</v>
      </c>
      <c r="I130" s="138"/>
      <c r="J130" s="139">
        <f>ROUND(I130*H130,2)</f>
        <v>0</v>
      </c>
      <c r="K130" s="135" t="s">
        <v>1</v>
      </c>
      <c r="L130" s="32"/>
      <c r="M130" s="140" t="s">
        <v>1</v>
      </c>
      <c r="N130" s="141" t="s">
        <v>37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1548</v>
      </c>
      <c r="AT130" s="144" t="s">
        <v>184</v>
      </c>
      <c r="AU130" s="144" t="s">
        <v>80</v>
      </c>
      <c r="AY130" s="17" t="s">
        <v>181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7" t="s">
        <v>80</v>
      </c>
      <c r="BK130" s="145">
        <f>ROUND(I130*H130,2)</f>
        <v>0</v>
      </c>
      <c r="BL130" s="17" t="s">
        <v>1548</v>
      </c>
      <c r="BM130" s="144" t="s">
        <v>1577</v>
      </c>
    </row>
    <row r="131" spans="2:65" s="1" customFormat="1" ht="29.25">
      <c r="B131" s="32"/>
      <c r="D131" s="147" t="s">
        <v>204</v>
      </c>
      <c r="F131" s="161" t="s">
        <v>1574</v>
      </c>
      <c r="I131" s="162"/>
      <c r="L131" s="32"/>
      <c r="M131" s="192"/>
      <c r="N131" s="182"/>
      <c r="O131" s="182"/>
      <c r="P131" s="182"/>
      <c r="Q131" s="182"/>
      <c r="R131" s="182"/>
      <c r="S131" s="182"/>
      <c r="T131" s="193"/>
      <c r="AT131" s="17" t="s">
        <v>204</v>
      </c>
      <c r="AU131" s="17" t="s">
        <v>80</v>
      </c>
    </row>
    <row r="132" spans="2:65" s="1" customFormat="1" ht="6.95" customHeight="1">
      <c r="B132" s="44"/>
      <c r="C132" s="45"/>
      <c r="D132" s="45"/>
      <c r="E132" s="45"/>
      <c r="F132" s="45"/>
      <c r="G132" s="45"/>
      <c r="H132" s="45"/>
      <c r="I132" s="45"/>
      <c r="J132" s="45"/>
      <c r="K132" s="45"/>
      <c r="L132" s="32"/>
    </row>
  </sheetData>
  <autoFilter ref="C116:K131" xr:uid="{00000000-0009-0000-0000-00001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40</vt:i4>
      </vt:variant>
    </vt:vector>
  </HeadingPairs>
  <TitlesOfParts>
    <vt:vector size="60" baseType="lpstr">
      <vt:lpstr>Rekapitulace stavby</vt:lpstr>
      <vt:lpstr>00 - Nové zázemí a m.č. 4...</vt:lpstr>
      <vt:lpstr>01 - m.č.  423</vt:lpstr>
      <vt:lpstr>02 - m.č.  424</vt:lpstr>
      <vt:lpstr>03 - m.č.  425-427</vt:lpstr>
      <vt:lpstr>04 - m.č. 428-430</vt:lpstr>
      <vt:lpstr>05 - m.č. 401-404</vt:lpstr>
      <vt:lpstr>06 - m.č. 405</vt:lpstr>
      <vt:lpstr>07 - m.č. 406</vt:lpstr>
      <vt:lpstr>08 - m.č. 412</vt:lpstr>
      <vt:lpstr>09 - m.č. 413</vt:lpstr>
      <vt:lpstr>10 - m.č. 416+417</vt:lpstr>
      <vt:lpstr>11 - m.č. 407</vt:lpstr>
      <vt:lpstr>12 - m.č. 408</vt:lpstr>
      <vt:lpstr>13 - m.č. 409</vt:lpstr>
      <vt:lpstr>14 - m.č. 410</vt:lpstr>
      <vt:lpstr>15 - m.č. 415</vt:lpstr>
      <vt:lpstr>16 - m.č. 414</vt:lpstr>
      <vt:lpstr>17 - Chodba</vt:lpstr>
      <vt:lpstr>VRN - Vedlejší rozpočtové...</vt:lpstr>
      <vt:lpstr>'00 - Nové zázemí a m.č. 4...'!Názvy_tisku</vt:lpstr>
      <vt:lpstr>'01 - m.č.  423'!Názvy_tisku</vt:lpstr>
      <vt:lpstr>'02 - m.č.  424'!Názvy_tisku</vt:lpstr>
      <vt:lpstr>'03 - m.č.  425-427'!Názvy_tisku</vt:lpstr>
      <vt:lpstr>'04 - m.č. 428-430'!Názvy_tisku</vt:lpstr>
      <vt:lpstr>'05 - m.č. 401-404'!Názvy_tisku</vt:lpstr>
      <vt:lpstr>'06 - m.č. 405'!Názvy_tisku</vt:lpstr>
      <vt:lpstr>'07 - m.č. 406'!Názvy_tisku</vt:lpstr>
      <vt:lpstr>'08 - m.č. 412'!Názvy_tisku</vt:lpstr>
      <vt:lpstr>'09 - m.č. 413'!Názvy_tisku</vt:lpstr>
      <vt:lpstr>'10 - m.č. 416+417'!Názvy_tisku</vt:lpstr>
      <vt:lpstr>'11 - m.č. 407'!Názvy_tisku</vt:lpstr>
      <vt:lpstr>'12 - m.č. 408'!Názvy_tisku</vt:lpstr>
      <vt:lpstr>'13 - m.č. 409'!Názvy_tisku</vt:lpstr>
      <vt:lpstr>'14 - m.č. 410'!Názvy_tisku</vt:lpstr>
      <vt:lpstr>'15 - m.č. 415'!Názvy_tisku</vt:lpstr>
      <vt:lpstr>'16 - m.č. 414'!Názvy_tisku</vt:lpstr>
      <vt:lpstr>'17 - Chodba'!Názvy_tisku</vt:lpstr>
      <vt:lpstr>'Rekapitulace stavby'!Názvy_tisku</vt:lpstr>
      <vt:lpstr>'VRN - Vedlejší rozpočtové...'!Názvy_tisku</vt:lpstr>
      <vt:lpstr>'00 - Nové zázemí a m.č. 4...'!Oblast_tisku</vt:lpstr>
      <vt:lpstr>'01 - m.č.  423'!Oblast_tisku</vt:lpstr>
      <vt:lpstr>'02 - m.č.  424'!Oblast_tisku</vt:lpstr>
      <vt:lpstr>'03 - m.č.  425-427'!Oblast_tisku</vt:lpstr>
      <vt:lpstr>'04 - m.č. 428-430'!Oblast_tisku</vt:lpstr>
      <vt:lpstr>'05 - m.č. 401-404'!Oblast_tisku</vt:lpstr>
      <vt:lpstr>'06 - m.č. 405'!Oblast_tisku</vt:lpstr>
      <vt:lpstr>'07 - m.č. 406'!Oblast_tisku</vt:lpstr>
      <vt:lpstr>'08 - m.č. 412'!Oblast_tisku</vt:lpstr>
      <vt:lpstr>'09 - m.č. 413'!Oblast_tisku</vt:lpstr>
      <vt:lpstr>'10 - m.č. 416+417'!Oblast_tisku</vt:lpstr>
      <vt:lpstr>'11 - m.č. 407'!Oblast_tisku</vt:lpstr>
      <vt:lpstr>'12 - m.č. 408'!Oblast_tisku</vt:lpstr>
      <vt:lpstr>'13 - m.č. 409'!Oblast_tisku</vt:lpstr>
      <vt:lpstr>'14 - m.č. 410'!Oblast_tisku</vt:lpstr>
      <vt:lpstr>'15 - m.č. 415'!Oblast_tisku</vt:lpstr>
      <vt:lpstr>'16 - m.č. 414'!Oblast_tisku</vt:lpstr>
      <vt:lpstr>'17 - Chodba'!Oblast_tisku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LAPTOP-R3519A97\PC01</dc:creator>
  <cp:lastModifiedBy>Jana Ďuranová</cp:lastModifiedBy>
  <dcterms:created xsi:type="dcterms:W3CDTF">2022-09-07T06:58:19Z</dcterms:created>
  <dcterms:modified xsi:type="dcterms:W3CDTF">2022-09-16T07:29:56Z</dcterms:modified>
</cp:coreProperties>
</file>