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Bourací práce" sheetId="2" r:id="rId2"/>
    <sheet name="SO-02 - Architektonicko-s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'SO-01 - Bourací práce'!$C$88:$K$270</definedName>
    <definedName name="_xlnm.Print_Area" localSheetId="1">'SO-01 - Bourací práce'!$C$4:$J$39,'SO-01 - Bourací práce'!$C$45:$J$70,'SO-01 - Bourací práce'!$C$76:$K$270</definedName>
    <definedName name="_xlnm.Print_Titles" localSheetId="1">'SO-01 - Bourací práce'!$88:$88</definedName>
    <definedName name="_xlnm._FilterDatabase" localSheetId="2" hidden="1">'SO-02 - Architektonicko-s...'!$C$102:$K$723</definedName>
    <definedName name="_xlnm.Print_Area" localSheetId="2">'SO-02 - Architektonicko-s...'!$C$4:$J$39,'SO-02 - Architektonicko-s...'!$C$45:$J$84,'SO-02 - Architektonicko-s...'!$C$90:$K$723</definedName>
    <definedName name="_xlnm.Print_Titles" localSheetId="2">'SO-02 - Architektonicko-s...'!$102:$102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720"/>
  <c r="BH720"/>
  <c r="BG720"/>
  <c r="BF720"/>
  <c r="T720"/>
  <c r="T719"/>
  <c r="R720"/>
  <c r="R719"/>
  <c r="P720"/>
  <c r="P719"/>
  <c r="BI716"/>
  <c r="BH716"/>
  <c r="BG716"/>
  <c r="BF716"/>
  <c r="T716"/>
  <c r="T715"/>
  <c r="T714"/>
  <c r="R716"/>
  <c r="R715"/>
  <c r="R714"/>
  <c r="P716"/>
  <c r="P715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6"/>
  <c r="BH686"/>
  <c r="BG686"/>
  <c r="BF686"/>
  <c r="T686"/>
  <c r="R686"/>
  <c r="P686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60"/>
  <c r="BH660"/>
  <c r="BG660"/>
  <c r="BF660"/>
  <c r="T660"/>
  <c r="R660"/>
  <c r="P660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39"/>
  <c r="BH639"/>
  <c r="BG639"/>
  <c r="BF639"/>
  <c r="T639"/>
  <c r="R639"/>
  <c r="P639"/>
  <c r="BI638"/>
  <c r="BH638"/>
  <c r="BG638"/>
  <c r="BF638"/>
  <c r="T638"/>
  <c r="R638"/>
  <c r="P638"/>
  <c r="BI631"/>
  <c r="BH631"/>
  <c r="BG631"/>
  <c r="BF631"/>
  <c r="T631"/>
  <c r="R631"/>
  <c r="P631"/>
  <c r="BI628"/>
  <c r="BH628"/>
  <c r="BG628"/>
  <c r="BF628"/>
  <c r="T628"/>
  <c r="R628"/>
  <c r="P628"/>
  <c r="BI621"/>
  <c r="BH621"/>
  <c r="BG621"/>
  <c r="BF621"/>
  <c r="T621"/>
  <c r="R621"/>
  <c r="P621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3"/>
  <c r="BH593"/>
  <c r="BG593"/>
  <c r="BF593"/>
  <c r="T593"/>
  <c r="R593"/>
  <c r="P593"/>
  <c r="BI592"/>
  <c r="BH592"/>
  <c r="BG592"/>
  <c r="BF592"/>
  <c r="T592"/>
  <c r="R592"/>
  <c r="P592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5"/>
  <c r="BH555"/>
  <c r="BG555"/>
  <c r="BF555"/>
  <c r="T555"/>
  <c r="R555"/>
  <c r="P555"/>
  <c r="BI553"/>
  <c r="BH553"/>
  <c r="BG553"/>
  <c r="BF553"/>
  <c r="T553"/>
  <c r="R553"/>
  <c r="P553"/>
  <c r="BI546"/>
  <c r="BH546"/>
  <c r="BG546"/>
  <c r="BF546"/>
  <c r="T546"/>
  <c r="R546"/>
  <c r="P546"/>
  <c r="BI544"/>
  <c r="BH544"/>
  <c r="BG544"/>
  <c r="BF544"/>
  <c r="T544"/>
  <c r="R544"/>
  <c r="P544"/>
  <c r="BI537"/>
  <c r="BH537"/>
  <c r="BG537"/>
  <c r="BF537"/>
  <c r="T537"/>
  <c r="R537"/>
  <c r="P537"/>
  <c r="BI535"/>
  <c r="BH535"/>
  <c r="BG535"/>
  <c r="BF535"/>
  <c r="T535"/>
  <c r="R535"/>
  <c r="P53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1"/>
  <c r="BH511"/>
  <c r="BG511"/>
  <c r="BF511"/>
  <c r="T511"/>
  <c r="R511"/>
  <c r="P511"/>
  <c r="BI500"/>
  <c r="BH500"/>
  <c r="BG500"/>
  <c r="BF500"/>
  <c r="T500"/>
  <c r="R500"/>
  <c r="P500"/>
  <c r="BI498"/>
  <c r="BH498"/>
  <c r="BG498"/>
  <c r="BF498"/>
  <c r="T498"/>
  <c r="R498"/>
  <c r="P498"/>
  <c r="BI487"/>
  <c r="BH487"/>
  <c r="BG487"/>
  <c r="BF487"/>
  <c r="T487"/>
  <c r="R487"/>
  <c r="P487"/>
  <c r="BI476"/>
  <c r="BH476"/>
  <c r="BG476"/>
  <c r="BF476"/>
  <c r="T476"/>
  <c r="R476"/>
  <c r="P476"/>
  <c r="BI474"/>
  <c r="BH474"/>
  <c r="BG474"/>
  <c r="BF474"/>
  <c r="T474"/>
  <c r="R474"/>
  <c r="P474"/>
  <c r="BI463"/>
  <c r="BH463"/>
  <c r="BG463"/>
  <c r="BF463"/>
  <c r="T463"/>
  <c r="R463"/>
  <c r="P463"/>
  <c r="BI460"/>
  <c r="BH460"/>
  <c r="BG460"/>
  <c r="BF460"/>
  <c r="T460"/>
  <c r="R460"/>
  <c r="P460"/>
  <c r="BI453"/>
  <c r="BH453"/>
  <c r="BG453"/>
  <c r="BF453"/>
  <c r="T453"/>
  <c r="R453"/>
  <c r="P453"/>
  <c r="BI451"/>
  <c r="BH451"/>
  <c r="BG451"/>
  <c r="BF451"/>
  <c r="T451"/>
  <c r="R451"/>
  <c r="P451"/>
  <c r="BI444"/>
  <c r="BH444"/>
  <c r="BG444"/>
  <c r="BF444"/>
  <c r="T444"/>
  <c r="R444"/>
  <c r="P444"/>
  <c r="BI442"/>
  <c r="BH442"/>
  <c r="BG442"/>
  <c r="BF442"/>
  <c r="T442"/>
  <c r="R442"/>
  <c r="P442"/>
  <c r="BI435"/>
  <c r="BH435"/>
  <c r="BG435"/>
  <c r="BF435"/>
  <c r="T435"/>
  <c r="R435"/>
  <c r="P435"/>
  <c r="BI433"/>
  <c r="BH433"/>
  <c r="BG433"/>
  <c r="BF433"/>
  <c r="T433"/>
  <c r="R433"/>
  <c r="P433"/>
  <c r="BI426"/>
  <c r="BH426"/>
  <c r="BG426"/>
  <c r="BF426"/>
  <c r="T426"/>
  <c r="R426"/>
  <c r="P426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399"/>
  <c r="BH399"/>
  <c r="BG399"/>
  <c r="BF399"/>
  <c r="T399"/>
  <c r="R399"/>
  <c r="P399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4"/>
  <c r="BH374"/>
  <c r="BG374"/>
  <c r="BF374"/>
  <c r="T374"/>
  <c r="R374"/>
  <c r="P374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29"/>
  <c r="BH329"/>
  <c r="BG329"/>
  <c r="BF329"/>
  <c r="T329"/>
  <c r="R329"/>
  <c r="P329"/>
  <c r="BI321"/>
  <c r="BH321"/>
  <c r="BG321"/>
  <c r="BF321"/>
  <c r="T321"/>
  <c r="R321"/>
  <c r="P321"/>
  <c r="BI318"/>
  <c r="BH318"/>
  <c r="BG318"/>
  <c r="BF318"/>
  <c r="T318"/>
  <c r="R318"/>
  <c r="P318"/>
  <c r="BI311"/>
  <c r="BH311"/>
  <c r="BG311"/>
  <c r="BF311"/>
  <c r="T311"/>
  <c r="R311"/>
  <c r="P31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84"/>
  <c r="BH284"/>
  <c r="BG284"/>
  <c r="BF284"/>
  <c r="T284"/>
  <c r="R284"/>
  <c r="P284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18"/>
  <c r="BH218"/>
  <c r="BG218"/>
  <c r="BF218"/>
  <c r="T218"/>
  <c r="R218"/>
  <c r="P218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T181"/>
  <c r="R189"/>
  <c r="R181"/>
  <c r="P189"/>
  <c r="P181"/>
  <c r="BI182"/>
  <c r="BH182"/>
  <c r="BG182"/>
  <c r="BF182"/>
  <c r="T182"/>
  <c r="R182"/>
  <c r="P182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0"/>
  <c r="BH150"/>
  <c r="BG150"/>
  <c r="BF150"/>
  <c r="T150"/>
  <c r="R150"/>
  <c r="P150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3"/>
  <c r="BH113"/>
  <c r="BG113"/>
  <c r="BF113"/>
  <c r="T113"/>
  <c r="R113"/>
  <c r="P113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100"/>
  <c r="J17"/>
  <c r="J12"/>
  <c r="J97"/>
  <c r="E7"/>
  <c r="E48"/>
  <c i="2" r="J37"/>
  <c r="J36"/>
  <c i="1" r="AY55"/>
  <c i="2" r="J35"/>
  <c i="1" r="AX55"/>
  <c i="2"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" r="L50"/>
  <c r="AM50"/>
  <c r="AM49"/>
  <c r="L49"/>
  <c r="AM47"/>
  <c r="L47"/>
  <c r="L45"/>
  <c r="L44"/>
  <c i="2" r="J96"/>
  <c r="J195"/>
  <c i="3" r="J344"/>
  <c r="J189"/>
  <c r="BK639"/>
  <c r="BK264"/>
  <c r="BK142"/>
  <c r="BK519"/>
  <c i="2" r="J178"/>
  <c r="J158"/>
  <c i="3" r="BK610"/>
  <c r="BK340"/>
  <c r="J264"/>
  <c r="J600"/>
  <c r="BK567"/>
  <c r="BK218"/>
  <c r="J218"/>
  <c i="2" r="J122"/>
  <c r="BK145"/>
  <c r="BK182"/>
  <c i="3" r="BK165"/>
  <c r="J592"/>
  <c r="BK381"/>
  <c r="J562"/>
  <c r="J596"/>
  <c r="J158"/>
  <c i="2" r="BK148"/>
  <c r="J171"/>
  <c i="3" r="BK609"/>
  <c r="J444"/>
  <c r="BK535"/>
  <c r="J418"/>
  <c r="BK521"/>
  <c r="BK692"/>
  <c r="J564"/>
  <c i="2" r="BK171"/>
  <c r="J235"/>
  <c i="3" r="BK660"/>
  <c r="J686"/>
  <c r="BK564"/>
  <c r="BK474"/>
  <c r="J442"/>
  <c r="J663"/>
  <c r="J251"/>
  <c r="J182"/>
  <c i="2" r="J213"/>
  <c r="J145"/>
  <c i="3" r="J415"/>
  <c r="BK311"/>
  <c r="BK648"/>
  <c r="J435"/>
  <c r="J329"/>
  <c r="J359"/>
  <c r="J656"/>
  <c r="BK237"/>
  <c i="2" r="J226"/>
  <c i="3" r="J646"/>
  <c r="BK579"/>
  <c r="BK613"/>
  <c r="J667"/>
  <c r="J254"/>
  <c r="J212"/>
  <c r="J613"/>
  <c r="J716"/>
  <c i="2" r="J224"/>
  <c r="J246"/>
  <c r="BK213"/>
  <c i="3" r="BK621"/>
  <c r="J194"/>
  <c r="J628"/>
  <c r="J579"/>
  <c r="J608"/>
  <c r="BK562"/>
  <c i="2" r="J161"/>
  <c r="BK141"/>
  <c i="3" r="BK576"/>
  <c r="J198"/>
  <c r="J453"/>
  <c r="J412"/>
  <c r="BK702"/>
  <c r="BK113"/>
  <c i="2" r="J191"/>
  <c r="BK226"/>
  <c i="3" r="BK631"/>
  <c r="J127"/>
  <c r="J357"/>
  <c r="BK295"/>
  <c r="BK592"/>
  <c r="J702"/>
  <c r="J268"/>
  <c i="2" r="J198"/>
  <c r="BK199"/>
  <c i="3" r="BK297"/>
  <c r="J609"/>
  <c r="BK517"/>
  <c r="J690"/>
  <c r="BK612"/>
  <c r="BK712"/>
  <c i="1" r="AS54"/>
  <c i="3" r="J237"/>
  <c r="J120"/>
  <c r="J607"/>
  <c r="BK391"/>
  <c r="BK686"/>
  <c r="BK704"/>
  <c r="J602"/>
  <c i="2" r="BK269"/>
  <c r="BK257"/>
  <c i="3" r="BK601"/>
  <c r="BK348"/>
  <c r="BK299"/>
  <c r="BK537"/>
  <c r="J648"/>
  <c r="BK251"/>
  <c r="J227"/>
  <c i="2" r="J115"/>
  <c r="J105"/>
  <c i="3" r="J638"/>
  <c r="J553"/>
  <c r="J631"/>
  <c r="J698"/>
  <c r="J460"/>
  <c r="J269"/>
  <c r="BK120"/>
  <c i="2" r="J265"/>
  <c r="BK238"/>
  <c i="3" r="J611"/>
  <c r="J605"/>
  <c r="J353"/>
  <c r="J576"/>
  <c r="J487"/>
  <c r="BK167"/>
  <c r="J273"/>
  <c i="2" r="J165"/>
  <c r="J269"/>
  <c i="3" r="BK678"/>
  <c r="BK676"/>
  <c r="BK600"/>
  <c r="J133"/>
  <c r="BK611"/>
  <c r="J206"/>
  <c r="J420"/>
  <c r="BK605"/>
  <c i="2" r="BK191"/>
  <c r="BK165"/>
  <c i="3" r="BK460"/>
  <c r="BK442"/>
  <c r="BK106"/>
  <c r="J297"/>
  <c r="BK284"/>
  <c r="BK546"/>
  <c r="J165"/>
  <c i="2" r="J187"/>
  <c r="BK209"/>
  <c i="3" r="J671"/>
  <c r="BK698"/>
  <c r="J574"/>
  <c r="J318"/>
  <c r="BK415"/>
  <c r="BK174"/>
  <c r="BK206"/>
  <c r="J390"/>
  <c i="2" r="BK137"/>
  <c r="J222"/>
  <c i="3" r="J696"/>
  <c r="BK656"/>
  <c r="BK593"/>
  <c r="J433"/>
  <c r="J603"/>
  <c r="J537"/>
  <c r="J348"/>
  <c i="2" r="J133"/>
  <c r="J199"/>
  <c i="3" r="J340"/>
  <c r="BK433"/>
  <c r="BK555"/>
  <c r="BK511"/>
  <c r="BK513"/>
  <c r="J374"/>
  <c r="BK487"/>
  <c r="BK399"/>
  <c i="2" r="BK233"/>
  <c i="3" r="BK716"/>
  <c r="BK498"/>
  <c r="J241"/>
  <c r="BK210"/>
  <c r="BK388"/>
  <c r="J535"/>
  <c r="BK463"/>
  <c i="2" r="J262"/>
  <c r="J209"/>
  <c i="3" r="BK182"/>
  <c r="BK124"/>
  <c r="BK583"/>
  <c r="BK603"/>
  <c r="BK694"/>
  <c r="BK127"/>
  <c r="J598"/>
  <c i="2" r="J242"/>
  <c r="J137"/>
  <c i="3" r="BK614"/>
  <c r="J245"/>
  <c r="BK254"/>
  <c r="BK597"/>
  <c r="J498"/>
  <c r="BK321"/>
  <c i="2" r="BK115"/>
  <c r="BK197"/>
  <c i="3" r="BK598"/>
  <c r="BK602"/>
  <c r="BK596"/>
  <c r="J676"/>
  <c r="J474"/>
  <c r="J260"/>
  <c r="BK638"/>
  <c r="BK574"/>
  <c i="2" r="BK224"/>
  <c r="J217"/>
  <c i="3" r="J225"/>
  <c r="J200"/>
  <c r="J692"/>
  <c r="J511"/>
  <c r="J399"/>
  <c r="BK245"/>
  <c i="2" r="J148"/>
  <c i="3" r="BK476"/>
  <c r="J704"/>
  <c r="J601"/>
  <c r="BK708"/>
  <c r="J321"/>
  <c r="J142"/>
  <c r="BK353"/>
  <c i="2" r="BK262"/>
  <c r="BK178"/>
  <c i="3" r="BK652"/>
  <c r="J694"/>
  <c r="BK189"/>
  <c r="J660"/>
  <c r="J257"/>
  <c r="J381"/>
  <c r="BK269"/>
  <c i="2" r="BK198"/>
  <c r="J92"/>
  <c i="3" r="BK318"/>
  <c r="J513"/>
  <c r="J295"/>
  <c r="BK620"/>
  <c r="BK674"/>
  <c r="BK137"/>
  <c r="BK248"/>
  <c r="J618"/>
  <c i="2" r="J238"/>
  <c r="J129"/>
  <c r="BK187"/>
  <c i="3" r="J597"/>
  <c r="J517"/>
  <c r="J612"/>
  <c r="BK133"/>
  <c r="BK257"/>
  <c r="J555"/>
  <c i="2" r="BK96"/>
  <c r="BK250"/>
  <c i="3" r="BK329"/>
  <c r="BK212"/>
  <c r="J610"/>
  <c r="BK131"/>
  <c r="BK599"/>
  <c r="BK618"/>
  <c r="BK700"/>
  <c r="J620"/>
  <c i="2" r="BK129"/>
  <c r="BK167"/>
  <c i="3" r="BK553"/>
  <c r="J451"/>
  <c r="J113"/>
  <c r="BK344"/>
  <c r="BK453"/>
  <c r="BK696"/>
  <c r="J131"/>
  <c i="2" r="BK222"/>
  <c r="BK217"/>
  <c i="3" r="J674"/>
  <c r="BK268"/>
  <c r="BK158"/>
  <c r="J652"/>
  <c r="BK418"/>
  <c r="BK260"/>
  <c r="J708"/>
  <c r="J720"/>
  <c i="2" r="J230"/>
  <c r="J257"/>
  <c r="J233"/>
  <c i="3" r="J311"/>
  <c r="BK390"/>
  <c r="BK615"/>
  <c r="J248"/>
  <c r="J621"/>
  <c r="J710"/>
  <c i="2" r="BK253"/>
  <c r="BK111"/>
  <c r="J167"/>
  <c i="3" r="J712"/>
  <c r="J233"/>
  <c r="J210"/>
  <c r="J363"/>
  <c r="BK444"/>
  <c r="J476"/>
  <c r="BK667"/>
  <c r="BK200"/>
  <c i="2" r="BK242"/>
  <c r="BK105"/>
  <c r="J250"/>
  <c i="3" r="J599"/>
  <c r="J391"/>
  <c r="BK412"/>
  <c r="BK374"/>
  <c r="J706"/>
  <c r="BK435"/>
  <c i="2" r="J197"/>
  <c r="BK230"/>
  <c r="BK122"/>
  <c i="3" r="J546"/>
  <c r="J519"/>
  <c r="J463"/>
  <c r="J167"/>
  <c r="J106"/>
  <c r="BK500"/>
  <c r="BK671"/>
  <c r="J500"/>
  <c i="2" r="BK195"/>
  <c r="J141"/>
  <c r="BK92"/>
  <c i="3" r="BK706"/>
  <c r="J426"/>
  <c r="BK607"/>
  <c r="BK544"/>
  <c r="BK363"/>
  <c r="J276"/>
  <c r="BK150"/>
  <c i="2" r="BK246"/>
  <c r="BK158"/>
  <c i="3" r="J137"/>
  <c r="J388"/>
  <c r="BK227"/>
  <c r="BK426"/>
  <c r="BK646"/>
  <c r="BK241"/>
  <c i="2" r="J111"/>
  <c r="J182"/>
  <c i="3" r="BK357"/>
  <c r="BK608"/>
  <c r="J678"/>
  <c r="J593"/>
  <c r="BK451"/>
  <c r="BK225"/>
  <c i="2" r="BK235"/>
  <c r="BK260"/>
  <c r="BK133"/>
  <c i="3" r="BK359"/>
  <c r="J583"/>
  <c r="BK420"/>
  <c r="BK690"/>
  <c r="BK273"/>
  <c r="BK233"/>
  <c r="J299"/>
  <c r="BK628"/>
  <c r="J544"/>
  <c i="2" r="J260"/>
  <c r="BK265"/>
  <c i="3" r="J700"/>
  <c r="J150"/>
  <c r="J174"/>
  <c r="BK663"/>
  <c r="J639"/>
  <c r="J124"/>
  <c r="BK194"/>
  <c r="J284"/>
  <c i="2" r="J253"/>
  <c r="BK161"/>
  <c i="3" r="J615"/>
  <c r="BK710"/>
  <c r="BK198"/>
  <c r="J521"/>
  <c r="BK276"/>
  <c r="J567"/>
  <c r="BK720"/>
  <c r="J614"/>
  <c l="1" r="P673"/>
  <c r="R673"/>
  <c r="T673"/>
  <c i="2" r="T91"/>
  <c r="T170"/>
  <c r="P221"/>
  <c r="T241"/>
  <c r="R259"/>
  <c i="3" r="T105"/>
  <c r="T141"/>
  <c r="T275"/>
  <c r="P352"/>
  <c r="T411"/>
  <c r="T462"/>
  <c r="P578"/>
  <c r="T595"/>
  <c r="R617"/>
  <c r="BK647"/>
  <c r="J647"/>
  <c r="J78"/>
  <c i="2" r="BK186"/>
  <c r="J186"/>
  <c r="J63"/>
  <c r="T221"/>
  <c r="P252"/>
  <c r="BK264"/>
  <c r="J264"/>
  <c r="J69"/>
  <c i="3" r="BK275"/>
  <c r="J275"/>
  <c r="J66"/>
  <c r="BK352"/>
  <c r="J352"/>
  <c r="J68"/>
  <c r="R411"/>
  <c r="P425"/>
  <c r="R425"/>
  <c r="BK566"/>
  <c r="J566"/>
  <c r="J73"/>
  <c r="R595"/>
  <c r="T617"/>
  <c r="T630"/>
  <c i="2" r="BK91"/>
  <c r="J91"/>
  <c r="J61"/>
  <c r="P170"/>
  <c r="R186"/>
  <c r="BK241"/>
  <c r="J241"/>
  <c r="J66"/>
  <c r="BK259"/>
  <c r="J259"/>
  <c r="J68"/>
  <c r="P264"/>
  <c i="3" r="P141"/>
  <c r="BK193"/>
  <c r="J193"/>
  <c r="J65"/>
  <c r="P275"/>
  <c r="R320"/>
  <c r="BK411"/>
  <c r="J411"/>
  <c r="J69"/>
  <c r="P462"/>
  <c r="T566"/>
  <c r="BK595"/>
  <c r="J595"/>
  <c r="J75"/>
  <c r="BK630"/>
  <c r="J630"/>
  <c r="J77"/>
  <c r="P647"/>
  <c r="BK689"/>
  <c r="J689"/>
  <c r="J80"/>
  <c i="2" r="R91"/>
  <c r="R170"/>
  <c r="BK221"/>
  <c r="J221"/>
  <c r="J64"/>
  <c r="R241"/>
  <c r="T252"/>
  <c r="R264"/>
  <c i="3" r="P105"/>
  <c r="BK141"/>
  <c r="J141"/>
  <c r="J63"/>
  <c r="P193"/>
  <c r="BK320"/>
  <c r="J320"/>
  <c r="J67"/>
  <c r="R352"/>
  <c r="BK462"/>
  <c r="J462"/>
  <c r="J72"/>
  <c r="P566"/>
  <c r="R578"/>
  <c r="P630"/>
  <c r="T647"/>
  <c r="P689"/>
  <c i="2" r="BK170"/>
  <c r="J170"/>
  <c r="J62"/>
  <c r="T186"/>
  <c r="P241"/>
  <c r="R252"/>
  <c r="T259"/>
  <c i="3" r="BK105"/>
  <c r="J105"/>
  <c r="J61"/>
  <c r="T193"/>
  <c r="P320"/>
  <c r="T320"/>
  <c r="P411"/>
  <c r="BK425"/>
  <c r="J425"/>
  <c r="J71"/>
  <c r="T425"/>
  <c r="R566"/>
  <c r="P595"/>
  <c r="P617"/>
  <c r="R630"/>
  <c r="R689"/>
  <c i="2" r="P91"/>
  <c r="P186"/>
  <c r="R221"/>
  <c r="BK252"/>
  <c r="J252"/>
  <c r="J67"/>
  <c r="P259"/>
  <c r="T264"/>
  <c i="3" r="R105"/>
  <c r="R141"/>
  <c r="R193"/>
  <c r="R275"/>
  <c r="T352"/>
  <c r="R462"/>
  <c r="BK578"/>
  <c r="J578"/>
  <c r="J74"/>
  <c r="T578"/>
  <c r="BK617"/>
  <c r="J617"/>
  <c r="J76"/>
  <c r="R647"/>
  <c r="T689"/>
  <c r="BK181"/>
  <c r="J181"/>
  <c r="J64"/>
  <c r="BK136"/>
  <c r="J136"/>
  <c r="J62"/>
  <c r="BK719"/>
  <c r="J719"/>
  <c r="J83"/>
  <c r="BK673"/>
  <c r="J673"/>
  <c r="J79"/>
  <c r="BK715"/>
  <c r="J715"/>
  <c r="J82"/>
  <c r="J52"/>
  <c r="BE131"/>
  <c r="BE167"/>
  <c r="BE225"/>
  <c r="BE260"/>
  <c r="BE295"/>
  <c r="BE297"/>
  <c r="BE321"/>
  <c r="BE329"/>
  <c r="BE363"/>
  <c r="BE374"/>
  <c r="BE426"/>
  <c r="BE592"/>
  <c r="BE607"/>
  <c r="BE611"/>
  <c r="BE612"/>
  <c r="BE613"/>
  <c r="BE621"/>
  <c r="BE631"/>
  <c r="BE663"/>
  <c r="BE690"/>
  <c r="BE698"/>
  <c r="BE720"/>
  <c i="2" r="BK90"/>
  <c r="J90"/>
  <c r="J60"/>
  <c i="3" r="BE137"/>
  <c r="BE194"/>
  <c r="BE198"/>
  <c r="BE284"/>
  <c r="BE344"/>
  <c r="BE391"/>
  <c r="BE511"/>
  <c r="BE513"/>
  <c r="BE517"/>
  <c r="BE519"/>
  <c r="BE555"/>
  <c r="BE562"/>
  <c r="BE574"/>
  <c r="BE600"/>
  <c r="BE601"/>
  <c r="BE605"/>
  <c r="BE628"/>
  <c i="2" r="BK240"/>
  <c r="J240"/>
  <c r="J65"/>
  <c i="3" r="BE113"/>
  <c r="BE120"/>
  <c r="BE124"/>
  <c r="BE210"/>
  <c r="BE233"/>
  <c r="BE340"/>
  <c r="BE353"/>
  <c r="BE412"/>
  <c r="BE420"/>
  <c r="BE133"/>
  <c r="BE189"/>
  <c r="BE200"/>
  <c r="BE241"/>
  <c r="BE299"/>
  <c r="BE311"/>
  <c r="BE318"/>
  <c r="BE390"/>
  <c r="BE433"/>
  <c r="BE460"/>
  <c r="BE500"/>
  <c r="BE546"/>
  <c r="BE553"/>
  <c r="BE599"/>
  <c r="BE610"/>
  <c r="BE614"/>
  <c r="BE646"/>
  <c r="BE671"/>
  <c r="BE678"/>
  <c r="BE686"/>
  <c r="BE710"/>
  <c r="E93"/>
  <c r="BE158"/>
  <c r="BE182"/>
  <c r="BE237"/>
  <c r="BE245"/>
  <c r="BE348"/>
  <c r="BE357"/>
  <c r="BE476"/>
  <c r="BE535"/>
  <c r="BE598"/>
  <c r="BE602"/>
  <c r="BE603"/>
  <c r="BE618"/>
  <c r="BE638"/>
  <c r="BE660"/>
  <c r="BE674"/>
  <c r="BE696"/>
  <c r="BE700"/>
  <c r="BE704"/>
  <c r="BE706"/>
  <c r="F55"/>
  <c r="BE127"/>
  <c r="BE150"/>
  <c r="BE165"/>
  <c r="BE174"/>
  <c r="BE248"/>
  <c r="BE257"/>
  <c r="BE268"/>
  <c r="BE269"/>
  <c r="BE273"/>
  <c r="BE442"/>
  <c r="BE444"/>
  <c r="BE451"/>
  <c r="BE453"/>
  <c r="BE498"/>
  <c r="BE579"/>
  <c r="BE615"/>
  <c r="BE142"/>
  <c r="BE218"/>
  <c r="BE264"/>
  <c r="BE359"/>
  <c r="BE463"/>
  <c r="BE487"/>
  <c r="BE544"/>
  <c r="BE576"/>
  <c r="BE596"/>
  <c r="BE597"/>
  <c r="BE608"/>
  <c r="BE609"/>
  <c r="BE620"/>
  <c r="BE652"/>
  <c r="BE667"/>
  <c r="BE692"/>
  <c r="BE702"/>
  <c r="BE708"/>
  <c r="BE716"/>
  <c r="BE106"/>
  <c r="BE206"/>
  <c r="BE212"/>
  <c r="BE227"/>
  <c r="BE251"/>
  <c r="BE254"/>
  <c r="BE276"/>
  <c r="BE381"/>
  <c r="BE388"/>
  <c r="BE399"/>
  <c r="BE415"/>
  <c r="BE418"/>
  <c r="BE435"/>
  <c r="BE474"/>
  <c r="BE521"/>
  <c r="BE537"/>
  <c r="BE564"/>
  <c r="BE567"/>
  <c r="BE583"/>
  <c r="BE593"/>
  <c r="BE639"/>
  <c r="BE648"/>
  <c r="BE656"/>
  <c r="BE676"/>
  <c r="BE694"/>
  <c r="BE712"/>
  <c i="2" r="E48"/>
  <c r="BE137"/>
  <c r="J83"/>
  <c r="BE115"/>
  <c r="BE195"/>
  <c r="BE197"/>
  <c r="BE198"/>
  <c r="BE242"/>
  <c r="BE105"/>
  <c r="BE133"/>
  <c r="BE145"/>
  <c r="BE171"/>
  <c r="BE187"/>
  <c r="BE226"/>
  <c r="BE230"/>
  <c r="F55"/>
  <c r="BE129"/>
  <c r="BE238"/>
  <c r="BE92"/>
  <c r="BE122"/>
  <c r="BE182"/>
  <c r="BE222"/>
  <c r="BE265"/>
  <c r="BE96"/>
  <c r="BE141"/>
  <c r="BE191"/>
  <c r="BE224"/>
  <c r="BE233"/>
  <c r="BE235"/>
  <c r="BE246"/>
  <c r="BE250"/>
  <c r="BE257"/>
  <c r="BE262"/>
  <c r="BE111"/>
  <c r="BE161"/>
  <c r="BE165"/>
  <c r="BE167"/>
  <c r="BE199"/>
  <c r="BE209"/>
  <c r="BE148"/>
  <c r="BE158"/>
  <c r="BE178"/>
  <c r="BE213"/>
  <c r="BE217"/>
  <c r="BE253"/>
  <c r="BE260"/>
  <c r="BE269"/>
  <c i="3" r="J34"/>
  <c i="1" r="AW56"/>
  <c i="2" r="F35"/>
  <c i="1" r="BB55"/>
  <c i="2" r="F34"/>
  <c i="1" r="BA55"/>
  <c i="3" r="F37"/>
  <c i="1" r="BD56"/>
  <c i="2" r="J34"/>
  <c i="1" r="AW55"/>
  <c i="3" r="F35"/>
  <c i="1" r="BB56"/>
  <c i="3" r="F36"/>
  <c i="1" r="BC56"/>
  <c i="2" r="F37"/>
  <c i="1" r="BD55"/>
  <c i="2" r="F36"/>
  <c i="1" r="BC55"/>
  <c i="3" r="F34"/>
  <c i="1" r="BA56"/>
  <c i="2" l="1" r="P90"/>
  <c r="P240"/>
  <c r="P89"/>
  <c i="1" r="AU55"/>
  <c i="2" r="R240"/>
  <c i="3" r="T424"/>
  <c r="P104"/>
  <c r="P424"/>
  <c i="2" r="R90"/>
  <c r="R89"/>
  <c r="T240"/>
  <c i="3" r="R104"/>
  <c r="T104"/>
  <c r="T103"/>
  <c r="R424"/>
  <c i="2" r="T90"/>
  <c r="T89"/>
  <c i="3" r="BK104"/>
  <c r="J104"/>
  <c r="J60"/>
  <c r="BK424"/>
  <c r="J424"/>
  <c r="J70"/>
  <c r="BK714"/>
  <c r="J714"/>
  <c r="J81"/>
  <c i="2" r="BK89"/>
  <c r="J89"/>
  <c r="J59"/>
  <c i="1" r="BA54"/>
  <c r="AW54"/>
  <c r="AK30"/>
  <c r="BD54"/>
  <c r="W33"/>
  <c r="BB54"/>
  <c r="W31"/>
  <c i="3" r="J33"/>
  <c i="1" r="AV56"/>
  <c r="AT56"/>
  <c i="2" r="J33"/>
  <c i="1" r="AV55"/>
  <c r="AT55"/>
  <c r="BC54"/>
  <c r="AY54"/>
  <c i="2" r="F33"/>
  <c i="1" r="AZ55"/>
  <c i="3" r="F33"/>
  <c i="1" r="AZ56"/>
  <c i="3" l="1" r="R103"/>
  <c r="P103"/>
  <c i="1" r="AU56"/>
  <c i="3" r="BK103"/>
  <c r="J103"/>
  <c r="J59"/>
  <c i="1" r="AU54"/>
  <c i="2" r="J30"/>
  <c i="1" r="AG55"/>
  <c r="W30"/>
  <c r="AX54"/>
  <c r="W32"/>
  <c r="AZ54"/>
  <c r="AV54"/>
  <c r="AK29"/>
  <c i="2" l="1" r="J39"/>
  <c i="1" r="AN55"/>
  <c i="3" r="J30"/>
  <c i="1" r="AG56"/>
  <c r="W29"/>
  <c r="AT54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<sst xmlns="http://schemas.openxmlformats.org/spreadsheetml/2006/main">
  <si>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</si>
  <si>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</si>
  <si>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</si>
  <si>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</si>
  <si>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</si>
  <si>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{83e0c040-2044-4d5e-9b37-eeda2cafc33e}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</si>
  <si>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</si>
  <si>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</si>
  <si>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</si>
  <si>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</si>
  <si>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</si>
  <si>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</si>
  <si>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</si>
  <si>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</si>
  <si>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20210725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</si>
  <si>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</si>
  <si>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</si>
  <si>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Projektová dokumentace opravy terasy nad garážemi</t>
  </si>
  <si>
    <t>KSO:</t>
  </si>
  <si>
    <t/>
  </si>
  <si>
    <t>CC-CZ:</t>
  </si>
  <si>
    <t>Místo:</t>
  </si>
  <si>
    <t>Bytový dům Eliška - Náměstí Přemyslovců 8/21</t>
  </si>
  <si>
    <t>Datum:</t>
  </si>
  <si>
    <t>12. 9. 2022</t>
  </si>
  <si>
    <t>Zadavatel:</t>
  </si>
  <si>
    <t>IČ:</t>
  </si>
  <si>
    <t>00239500</t>
  </si>
  <si>
    <t>Město Nymburk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</si>
  <si>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</si>
  <si>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</si>
  <si>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</si>
  <si>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</si>
  <si>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</si>
  <si>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</si>
  <si>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</si>
  <si>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</si>
  <si>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</si>
  <si>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</si>
  <si>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</si>
  <si>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</si>
  <si>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</si>
  <si>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</si>
  <si>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</si>
  <si>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</si>
  <si>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</si>
  <si>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</si>
  <si>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</si>
  <si>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</si>
  <si>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</si>
  <si>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</si>
  <si>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</si>
  <si>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</si>
  <si>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</si>
  <si>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</si>
  <si>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</si>
  <si>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</si>
  <si>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</si>
  <si>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</si>
  <si>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</si>
  <si>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</si>
  <si>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</si>
  <si>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</si>
  <si>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</si>
  <si>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</si>
  <si>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</si>
  <si>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</si>
  <si>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</si>
  <si>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</si>
  <si>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</si>
  <si>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</si>
  <si>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</si>
  <si>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</si>
  <si>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</si>
  <si>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</si>
  <si>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</si>
  <si>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</si>
  <si>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</si>
  <si>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</si>
  <si>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Bourací práce</t>
  </si>
  <si>
    <t>STA</t>
  </si>
  <si>
    <t>1</t>
  </si>
  <si>
    <t>{528cdd55-e9a5-4f1d-8809-eeead2df6d0d}</t>
  </si>
  <si>
    <t>2</t>
  </si>
  <si>
    <t>SO-02</t>
  </si>
  <si>
    <t>Architektonicko-stavební část</t>
  </si>
  <si>
    <t>{af95b695-ba87-43aa-ac7e-7e9ca7b53ad1}</t>
  </si>
  <si>
    <t>KRYCÍ LIST SOUPISU PRACÍ</t>
  </si>
  <si>
    <t>Objekt:</t>
  </si>
  <si>
    <t>SO-01 -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</si>
  <si>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</si>
  <si>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</si>
  <si>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</si>
  <si>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</si>
  <si>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</si>
  <si>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</si>
  <si>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</si>
  <si>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</si>
  <si>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</si>
  <si>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</si>
  <si>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</si>
  <si>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</si>
  <si>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</si>
  <si>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</si>
  <si>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</si>
  <si>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</si>
  <si>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</si>
  <si>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</si>
  <si>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</si>
  <si>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</si>
  <si>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</si>
  <si>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</si>
  <si>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</si>
  <si>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</si>
  <si>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</si>
  <si>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</si>
  <si>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</si>
  <si>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</si>
  <si>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</si>
  <si>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</si>
  <si>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</si>
  <si>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</si>
  <si>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</si>
  <si>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ručně při souvislé ploše, tl. vrstvy do 200 mm</t>
  </si>
  <si>
    <t>m2</t>
  </si>
  <si>
    <t>CS ÚRS 2022 02</t>
  </si>
  <si>
    <t>4</t>
  </si>
  <si>
    <t>1617593198</t>
  </si>
  <si>
    <t>Online PSC</t>
  </si>
  <si>
    <t>https://podminky.urs.cz/item/CS_URS_2022_02/121112003</t>
  </si>
  <si>
    <t>VV</t>
  </si>
  <si>
    <t>původní stav - SZ část</t>
  </si>
  <si>
    <t>12,8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</si>
  <si>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</si>
  <si>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</si>
  <si>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1912537551</t>
  </si>
  <si>
    <t>https://podminky.urs.cz/item/CS_URS_2022_02/113106123</t>
  </si>
  <si>
    <t>skladba S1</t>
  </si>
  <si>
    <t>1253,8</t>
  </si>
  <si>
    <t>odečet velkoformátu</t>
  </si>
  <si>
    <t>-69,8</t>
  </si>
  <si>
    <t>detail E</t>
  </si>
  <si>
    <t>0,5*33,62</t>
  </si>
  <si>
    <t>Součet</t>
  </si>
  <si>
    <t>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</si>
  <si>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</si>
  <si>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</si>
  <si>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1292873023</t>
  </si>
  <si>
    <t>https://podminky.urs.cz/item/CS_URS_2022_02/113106121</t>
  </si>
  <si>
    <t>dmtž velkoformátové dlažby</t>
  </si>
  <si>
    <t>27,7</t>
  </si>
  <si>
    <t>3,34*12,61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</si>
  <si>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</si>
  <si>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</si>
  <si>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-539144842</t>
  </si>
  <si>
    <t>https://podminky.urs.cz/item/CS_URS_2022_02/113107011</t>
  </si>
  <si>
    <t>skladba S1 - pískový podsyp 40-80 mm</t>
  </si>
  <si>
    <t>5</t>
  </si>
  <si>
    <t>113106141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</si>
  <si>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mozaiky</t>
  </si>
  <si>
    <t>-83437479</t>
  </si>
  <si>
    <t>https://podminky.urs.cz/item/CS_URS_2022_02/113106141</t>
  </si>
  <si>
    <t>skladba S2</t>
  </si>
  <si>
    <t>327,7</t>
  </si>
  <si>
    <t>z toho zatravněno</t>
  </si>
  <si>
    <t>-(52,9+76+10,6)</t>
  </si>
  <si>
    <t>6</t>
  </si>
  <si>
    <t>113107512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</si>
  <si>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</si>
  <si>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1669735737</t>
  </si>
  <si>
    <t>https://podminky.urs.cz/item/CS_URS_2022_02/113107512</t>
  </si>
  <si>
    <t>skladba S2 - pískový podsyp tl. 120 mm</t>
  </si>
  <si>
    <t>7</t>
  </si>
  <si>
    <t>111301111</t>
  </si>
  <si>
    <t>Sejmutí drnu tl. do 100 mm, v jakékoliv ploše</t>
  </si>
  <si>
    <t>1119711073</t>
  </si>
  <si>
    <t>https://podminky.urs.cz/item/CS_URS_2022_02/111301111</t>
  </si>
  <si>
    <t>skladba S2 - zatravněno</t>
  </si>
  <si>
    <t>52,9+76+10,6</t>
  </si>
  <si>
    <t>8</t>
  </si>
  <si>
    <t>131151100</t>
  </si>
  <si>
    <t>Hloubení nezapažených jam a zářezů strojně s urovnáním dna do předepsaného profilu a spádu v hornině třídy těžitelnosti I skupiny 1 a 2 do 20 m3</t>
  </si>
  <si>
    <t>m3</t>
  </si>
  <si>
    <t>1289649722</t>
  </si>
  <si>
    <t>https://podminky.urs.cz/item/CS_URS_2022_02/131151100</t>
  </si>
  <si>
    <t>skladba S2 - zatravněno - na úroveň hutněné zeminy - 170 mm</t>
  </si>
  <si>
    <t>0,17*(52,9+76+10,6)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</si>
  <si>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</si>
  <si>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</si>
  <si>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</si>
  <si>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</si>
  <si>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-1482985762</t>
  </si>
  <si>
    <t>https://podminky.urs.cz/item/CS_URS_2022_02/113202111</t>
  </si>
  <si>
    <t>kolem zatravněných ploch skladby S2</t>
  </si>
  <si>
    <t>0,16+1,73+10,95+10,41+10,98+5,42+1,05+1+3,41+4,22</t>
  </si>
  <si>
    <t>10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</si>
  <si>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</si>
  <si>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</si>
  <si>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-1406392635</t>
  </si>
  <si>
    <t>https://podminky.urs.cz/item/CS_URS_2022_02/162211311</t>
  </si>
  <si>
    <t>podklad S1</t>
  </si>
  <si>
    <t>1253,8*0,06</t>
  </si>
  <si>
    <t>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</si>
  <si>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</si>
  <si>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</si>
  <si>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-973618977</t>
  </si>
  <si>
    <t>https://podminky.urs.cz/item/CS_URS_2022_02/162211319</t>
  </si>
  <si>
    <t>75,228*3 'Přepočtené koeficientem množství</t>
  </si>
  <si>
    <t>12</t>
  </si>
  <si>
    <t>167151101</t>
  </si>
  <si>
    <t>Nakládání, skládání a překládání neulehlého výkopku nebo sypaniny strojně nakládání, množství do 100 m3, z horniny třídy těžitelnosti I, skupiny 1 až 3</t>
  </si>
  <si>
    <t>-672625367</t>
  </si>
  <si>
    <t>https://podminky.urs.cz/item/CS_URS_2022_02/167151101</t>
  </si>
  <si>
    <t>žulové kostky</t>
  </si>
  <si>
    <t>188,2*0,05</t>
  </si>
  <si>
    <t>pískový podsyp</t>
  </si>
  <si>
    <t>188,2*0,12</t>
  </si>
  <si>
    <t>zatravněná plocha</t>
  </si>
  <si>
    <t>139,5*0,17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</si>
  <si>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</si>
  <si>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</si>
  <si>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</si>
  <si>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1634044413</t>
  </si>
  <si>
    <t>https://podminky.urs.cz/item/CS_URS_2022_02/162751117</t>
  </si>
  <si>
    <t>75,228+55,709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</si>
  <si>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</si>
  <si>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</si>
  <si>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</si>
  <si>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85573455</t>
  </si>
  <si>
    <t>https://podminky.urs.cz/item/CS_URS_2022_02/162751119</t>
  </si>
  <si>
    <t>P</t>
  </si>
  <si>
    <t>Poznámka k položce:_x000d_
předpoklad odvozu do 20 km celkem</t>
  </si>
  <si>
    <t>130,937*10 'Přepočtené koeficientem množství</t>
  </si>
  <si>
    <t>171251201</t>
  </si>
  <si>
    <t>Uložení sypaniny na skládky nebo meziskládky bez hutnění s upravením uložené sypaniny do předepsaného tvaru</t>
  </si>
  <si>
    <t>-40217901</t>
  </si>
  <si>
    <t>https://podminky.urs.cz/item/CS_URS_2022_02/171251201</t>
  </si>
  <si>
    <t>16</t>
  </si>
  <si>
    <t>171201221</t>
  </si>
  <si>
    <t>Poplatek za uložení stavebního odpadu na skládce (skládkovné) zeminy a kamení zatříděného do Katalogu odpadů pod kódem 17 05 04</t>
  </si>
  <si>
    <t>t</t>
  </si>
  <si>
    <t>-1462498132</t>
  </si>
  <si>
    <t>https://podminky.urs.cz/item/CS_URS_2022_02/171201221</t>
  </si>
  <si>
    <t>225,684+52,884+56,46+47,43</t>
  </si>
  <si>
    <t>Trubní vedení</t>
  </si>
  <si>
    <t>17</t>
  </si>
  <si>
    <t>890311811</t>
  </si>
  <si>
    <t>Bourání šachet a jímek ručně velikosti obestavěného prostoru do 1,5 m3 ze železobetonu</t>
  </si>
  <si>
    <t>-245376343</t>
  </si>
  <si>
    <t>https://podminky.urs.cz/item/CS_URS_2022_02/890311811</t>
  </si>
  <si>
    <t>ubourání zhlaví kanalizační šachty</t>
  </si>
  <si>
    <t>0,1*0,85*0,85</t>
  </si>
  <si>
    <t>0,1*1,65*0,95</t>
  </si>
  <si>
    <t>0,1*1,23*0,93</t>
  </si>
  <si>
    <t>18</t>
  </si>
  <si>
    <t>899101211</t>
  </si>
  <si>
    <t>Demontáž poklopů litinových a ocelových včetně rámů, hmotnosti jednotlivě do 50 kg</t>
  </si>
  <si>
    <t>kus</t>
  </si>
  <si>
    <t>-579817333</t>
  </si>
  <si>
    <t>https://podminky.urs.cz/item/CS_URS_2022_02/899101211</t>
  </si>
  <si>
    <t>poklop DN 550 mm</t>
  </si>
  <si>
    <t>19</t>
  </si>
  <si>
    <t>899103211</t>
  </si>
  <si>
    <t>Demontáž poklopů litinových a ocelových včetně rámů, hmotnosti jednotlivě přes 100 do 150 Kg</t>
  </si>
  <si>
    <t>251008523</t>
  </si>
  <si>
    <t>https://podminky.urs.cz/item/CS_URS_2022_02/899103211</t>
  </si>
  <si>
    <t>poklopy kanalizačních šachet</t>
  </si>
  <si>
    <t>Ostatní konstrukce a práce, bourání</t>
  </si>
  <si>
    <t>20</t>
  </si>
  <si>
    <t>962032241</t>
  </si>
  <si>
    <t>Bourání zdiva nadzákladového z cihel nebo tvárnic z cihel pálených nebo vápenopískových, na maltu cementovou, objemu přes 1 m3</t>
  </si>
  <si>
    <t>-1931075444</t>
  </si>
  <si>
    <t>https://podminky.urs.cz/item/CS_URS_2022_02/962032241</t>
  </si>
  <si>
    <t>demontáž podezdívky lavičky na přechodu S1 a S2</t>
  </si>
  <si>
    <t>17,6*0,3*0,55</t>
  </si>
  <si>
    <t>965042141</t>
  </si>
  <si>
    <t>Bourání mazanin betonových nebo z litého asfaltu tl. do 100 mm, plochy přes 4 m2</t>
  </si>
  <si>
    <t>1366447746</t>
  </si>
  <si>
    <t>https://podminky.urs.cz/item/CS_URS_2022_02/965042141</t>
  </si>
  <si>
    <t>skladba S1 - betonová mazanina 90 - 110 mm</t>
  </si>
  <si>
    <t>1253,8*0,1</t>
  </si>
  <si>
    <t>22</t>
  </si>
  <si>
    <t>966001211</t>
  </si>
  <si>
    <t>Odstranění lavičky parkové stabilní zabetonované</t>
  </si>
  <si>
    <t>-1496285515</t>
  </si>
  <si>
    <t>https://podminky.urs.cz/item/CS_URS_2022_02/966001211</t>
  </si>
  <si>
    <t>23</t>
  </si>
  <si>
    <t>966.Rpol.MK</t>
  </si>
  <si>
    <t>Demontáž mobilního květníku vč. likvidace</t>
  </si>
  <si>
    <t>1276628327</t>
  </si>
  <si>
    <t>24</t>
  </si>
  <si>
    <t>966.Rpol.BP</t>
  </si>
  <si>
    <t>Dočasné odstranění a nové rozmístění betonových patníků</t>
  </si>
  <si>
    <t>-971846372</t>
  </si>
  <si>
    <t>25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</si>
  <si>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</si>
  <si>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</si>
  <si>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-118667922</t>
  </si>
  <si>
    <t>https://podminky.urs.cz/item/CS_URS_2022_02/966008221</t>
  </si>
  <si>
    <t>dmtž žlabu</t>
  </si>
  <si>
    <t>východ</t>
  </si>
  <si>
    <t>4,6+6,56</t>
  </si>
  <si>
    <t>střed</t>
  </si>
  <si>
    <t>17,04</t>
  </si>
  <si>
    <t>sever</t>
  </si>
  <si>
    <t>9,5</t>
  </si>
  <si>
    <t>26</t>
  </si>
  <si>
    <t>966051111</t>
  </si>
  <si>
    <t>Bourání palisád betonových osazených v řadě</t>
  </si>
  <si>
    <t>455287238</t>
  </si>
  <si>
    <t>https://podminky.urs.cz/item/CS_URS_2022_02/966051111</t>
  </si>
  <si>
    <t>průměr výška dle fotek 0,5 m</t>
  </si>
  <si>
    <t>0,2*0,5*(6,2+3,6+11,8)</t>
  </si>
  <si>
    <t>27</t>
  </si>
  <si>
    <t>977151119</t>
  </si>
  <si>
    <t>Jádrové vrty diamantovými korunkami do stavebních materiálů (železobetonu, betonu, cihel, obkladů, dlažeb, kamene) průměru přes 100 do 110 mm</t>
  </si>
  <si>
    <t>-1565731941</t>
  </si>
  <si>
    <t>https://podminky.urs.cz/item/CS_URS_2022_02/977151119</t>
  </si>
  <si>
    <t>pro nové napojení svodného potrubí</t>
  </si>
  <si>
    <t>2*0,25</t>
  </si>
  <si>
    <t>28</t>
  </si>
  <si>
    <t>977342111</t>
  </si>
  <si>
    <t>Frézování drážek pro vodiče ve stěnách z betonu, rozměru do 30x30 mm</t>
  </si>
  <si>
    <t>1049239968</t>
  </si>
  <si>
    <t>https://podminky.urs.cz/item/CS_URS_2022_02/977342111</t>
  </si>
  <si>
    <t>drážka pro LED pásek - koruna atiky</t>
  </si>
  <si>
    <t>60</t>
  </si>
  <si>
    <t>997</t>
  </si>
  <si>
    <t>Přesun sutě</t>
  </si>
  <si>
    <t>29</t>
  </si>
  <si>
    <t>997013111</t>
  </si>
  <si>
    <t>Vnitrostaveništní doprava suti a vybouraných hmot vodorovně do 50 m svisle s použitím mechanizace pro budovy a haly výšky do 6 m</t>
  </si>
  <si>
    <t>930176826</t>
  </si>
  <si>
    <t>https://podminky.urs.cz/item/CS_URS_2022_02/997013111</t>
  </si>
  <si>
    <t>30</t>
  </si>
  <si>
    <t>997013511</t>
  </si>
  <si>
    <t>Odvoz suti a vybouraných hmot z meziskládky na skládku s naložením a se složením, na vzdálenost do 1 km</t>
  </si>
  <si>
    <t>1543312960</t>
  </si>
  <si>
    <t>https://podminky.urs.cz/item/CS_URS_2022_02/997013511</t>
  </si>
  <si>
    <t>31</t>
  </si>
  <si>
    <t>997013509</t>
  </si>
  <si>
    <t>Odvoz suti a vybouraných hmot na skládku nebo meziskládku se složením, na vzdálenost Příplatek k ceně za každý další i započatý 1 km přes 1 km</t>
  </si>
  <si>
    <t>-520903411</t>
  </si>
  <si>
    <t>https://podminky.urs.cz/item/CS_URS_2022_02/997013509</t>
  </si>
  <si>
    <t>1013,946*19 'Přepočtené koeficientem množství</t>
  </si>
  <si>
    <t>32</t>
  </si>
  <si>
    <t>997013601</t>
  </si>
  <si>
    <t>Poplatek za uložení stavebního odpadu na skládce (skládkovné) z prostého betonu zatříděného do Katalogu odpadů pod kódem 17 01 01</t>
  </si>
  <si>
    <t>538469822</t>
  </si>
  <si>
    <t>https://podminky.urs.cz/item/CS_URS_2022_02/997013601</t>
  </si>
  <si>
    <t>312,211+17,803+10,113+0,659+275,836+4,82+5,616+0,011</t>
  </si>
  <si>
    <t>33</t>
  </si>
  <si>
    <t>997013603</t>
  </si>
  <si>
    <t>Poplatek za uložení stavebního odpadu na skládce (skládkovné) cihelného zatříděného do Katalogu odpadů pod kódem 17 01 02</t>
  </si>
  <si>
    <t>-1415522095</t>
  </si>
  <si>
    <t>https://podminky.urs.cz/item/CS_URS_2022_02/997013603</t>
  </si>
  <si>
    <t>34</t>
  </si>
  <si>
    <t>997013631</t>
  </si>
  <si>
    <t>Poplatek za uložení stavebního odpadu na skládce (skládkovné) směsného stavebního a demoličního zatříděného do Katalogu odpadů pod kódem 17 09 04</t>
  </si>
  <si>
    <t>-463162168</t>
  </si>
  <si>
    <t>https://podminky.urs.cz/item/CS_URS_2022_02/997013631</t>
  </si>
  <si>
    <t>33,93+0,119+0,045+0,828+0,18</t>
  </si>
  <si>
    <t>35</t>
  </si>
  <si>
    <t>997013814</t>
  </si>
  <si>
    <t>Poplatek za uložení stavebního odpadu na skládce (skládkovné) z izolačních materiálů zatříděného do Katalogu odpadů pod kódem 17 06 04</t>
  </si>
  <si>
    <t>-1664902018</t>
  </si>
  <si>
    <t>https://podminky.urs.cz/item/CS_URS_2022_02/997013814</t>
  </si>
  <si>
    <t>PSV</t>
  </si>
  <si>
    <t>Práce a dodávky PSV</t>
  </si>
  <si>
    <t>712</t>
  </si>
  <si>
    <t>Povlakové krytiny</t>
  </si>
  <si>
    <t>36</t>
  </si>
  <si>
    <t>712331801</t>
  </si>
  <si>
    <t>Odstranění povlakové krytiny střech plochých do 10° z pásů uložených na sucho AIP nebo NAIP</t>
  </si>
  <si>
    <t>-1692180636</t>
  </si>
  <si>
    <t>https://podminky.urs.cz/item/CS_URS_2022_02/712331801</t>
  </si>
  <si>
    <t>skladba S1 - separační geotextilie</t>
  </si>
  <si>
    <t>37</t>
  </si>
  <si>
    <t>712340831</t>
  </si>
  <si>
    <t>Odstranění povlakové krytiny střech plochých do 10° z přitavených pásů NAIP v plné ploše jednovrstvé</t>
  </si>
  <si>
    <t>-1181855486</t>
  </si>
  <si>
    <t>https://podminky.urs.cz/item/CS_URS_2022_02/712340831</t>
  </si>
  <si>
    <t>skladba S1 - hydroizolační asfaltový pás tl. 4 mm</t>
  </si>
  <si>
    <t>38</t>
  </si>
  <si>
    <t>998712201</t>
  </si>
  <si>
    <t>Přesun hmot pro povlakové krytiny stanovený procentní sazbou (%) z ceny vodorovná dopravní vzdálenost do 50 m v objektech výšky do 6 m</t>
  </si>
  <si>
    <t>%</t>
  </si>
  <si>
    <t>663815620</t>
  </si>
  <si>
    <t>https://podminky.urs.cz/item/CS_URS_2022_02/998712201</t>
  </si>
  <si>
    <t>721</t>
  </si>
  <si>
    <t>Zdravotechnika - vnitřní kanalizace</t>
  </si>
  <si>
    <t>39</t>
  </si>
  <si>
    <t>721210822</t>
  </si>
  <si>
    <t>Demontáž kanalizačního příslušenství střešních vtoků DN 100</t>
  </si>
  <si>
    <t>1534482689</t>
  </si>
  <si>
    <t>https://podminky.urs.cz/item/CS_URS_2022_02/721210822</t>
  </si>
  <si>
    <t>vtoky od žlabů</t>
  </si>
  <si>
    <t>40</t>
  </si>
  <si>
    <t>998721201</t>
  </si>
  <si>
    <t>Přesun hmot pro vnitřní kanalizace stanovený procentní sazbou (%) z ceny vodorovná dopravní vzdálenost do 50 m v objektech výšky do 6 m</t>
  </si>
  <si>
    <t>669055124</t>
  </si>
  <si>
    <t>https://podminky.urs.cz/item/CS_URS_2022_02/998721201</t>
  </si>
  <si>
    <t>741</t>
  </si>
  <si>
    <t>Elektroinstalace - silnoproud</t>
  </si>
  <si>
    <t>41</t>
  </si>
  <si>
    <t>741372833</t>
  </si>
  <si>
    <t>Demontáž svítidel bez zachování funkčnosti (do suti) průmyslových výbojkových venkovních na stožáru přes 3 m</t>
  </si>
  <si>
    <t>1009788054</t>
  </si>
  <si>
    <t>https://podminky.urs.cz/item/CS_URS_2022_02/741372833</t>
  </si>
  <si>
    <t>42</t>
  </si>
  <si>
    <t>998741201</t>
  </si>
  <si>
    <t>Přesun hmot pro silnoproud stanovený procentní sazbou (%) z ceny vodorovná dopravní vzdálenost do 50 m v objektech výšky do 6 m</t>
  </si>
  <si>
    <t>657437619</t>
  </si>
  <si>
    <t>https://podminky.urs.cz/item/CS_URS_2022_02/998741201</t>
  </si>
  <si>
    <t>772</t>
  </si>
  <si>
    <t>Podlahy z kamene</t>
  </si>
  <si>
    <t>43</t>
  </si>
  <si>
    <t>772212812</t>
  </si>
  <si>
    <t>Demontáž obkladů schodišťových stupňů z kamenných desek k dalšímu použití stupnic z měkkých kamenů lepených</t>
  </si>
  <si>
    <t>-873021007</t>
  </si>
  <si>
    <t>https://podminky.urs.cz/item/CS_URS_2022_02/772212812</t>
  </si>
  <si>
    <t>betonové dlaždice na koruně atiky</t>
  </si>
  <si>
    <t>0,5*60</t>
  </si>
  <si>
    <t>44</t>
  </si>
  <si>
    <t>998772201</t>
  </si>
  <si>
    <t>Přesun hmot pro kamenné dlažby, obklady schodišťových stupňů a soklů stanovený procentní sazbou (%) z ceny vodorovná dopravní vzdálenost do 50 m v objektech výšky do 6 m</t>
  </si>
  <si>
    <t>-257184655</t>
  </si>
  <si>
    <t>https://podminky.urs.cz/item/CS_URS_2022_02/998772201</t>
  </si>
  <si>
    <t>SO-02 - Architektonicko-stavební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</si>
  <si>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</si>
  <si>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</si>
  <si>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</si>
  <si>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</si>
  <si>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</si>
  <si>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</si>
  <si>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</si>
  <si>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</si>
  <si>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</si>
  <si>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</si>
  <si>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</si>
  <si>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OST - Ostatní</t>
  </si>
  <si>
    <t>VRN - Vedlejší rozpočtové náklady</t>
  </si>
  <si>
    <t xml:space="preserve">    VRN3 - Zařízení staveniště</t>
  </si>
  <si>
    <t xml:space="preserve">    VRN6 - Územní vlivy</t>
  </si>
  <si>
    <t>132112121</t>
  </si>
  <si>
    <t>Hloubení zapažených rýh šířky do 800 mm ručně s urovnáním dna do předepsaného profilu a spádu v hornině třídy těžitelnosti I skupiny 1 a 2 soudržných</t>
  </si>
  <si>
    <t>-576402250</t>
  </si>
  <si>
    <t>https://podminky.urs.cz/item/CS_URS_2022_02/132112121</t>
  </si>
  <si>
    <t>detail D</t>
  </si>
  <si>
    <t>0,35*0,35*29,2</t>
  </si>
  <si>
    <t>0,5*0,35*33,62</t>
  </si>
  <si>
    <t>174111101</t>
  </si>
  <si>
    <t>Zásyp sypaninou z jakékoliv horniny ručně s uložením výkopku ve vrstvách se zhutněním jam, šachet, rýh nebo kolem objektů v těchto vykopávkách</t>
  </si>
  <si>
    <t>362211308</t>
  </si>
  <si>
    <t>https://podminky.urs.cz/item/CS_URS_2022_02/174111101</t>
  </si>
  <si>
    <t>(29,2*0,35*0,35)-((16,25+1,8)*0,15*0,25)</t>
  </si>
  <si>
    <t>0,5*0,15*33,62</t>
  </si>
  <si>
    <t>167111101</t>
  </si>
  <si>
    <t>Nakládání, skládání a překládání neulehlého výkopku nebo sypaniny ručně nakládání, z hornin třídy těžitelnosti I, skupiny 1 až 3</t>
  </si>
  <si>
    <t>1605888068</t>
  </si>
  <si>
    <t>https://podminky.urs.cz/item/CS_URS_2022_02/167111101</t>
  </si>
  <si>
    <t>rozdíl mezi výkopem a zásypem</t>
  </si>
  <si>
    <t>9,461-5,422</t>
  </si>
  <si>
    <t>-1357785553</t>
  </si>
  <si>
    <t>4,039</t>
  </si>
  <si>
    <t>256062823</t>
  </si>
  <si>
    <t>4,039*10 'Přepočtené koeficientem množství</t>
  </si>
  <si>
    <t>-1030385906</t>
  </si>
  <si>
    <t>-1812088205</t>
  </si>
  <si>
    <t>4,039*1,75 'Přepočtené koeficientem množství</t>
  </si>
  <si>
    <t>Zakládání</t>
  </si>
  <si>
    <t>271532212</t>
  </si>
  <si>
    <t>Podsyp pod základové konstrukce se zhutněním a urovnáním povrchu z kameniva hrubého, frakce 16 - 32 mm</t>
  </si>
  <si>
    <t>-1477209670</t>
  </si>
  <si>
    <t>https://podminky.urs.cz/item/CS_URS_2022_02/271532212</t>
  </si>
  <si>
    <t>0,1*0,5*33,62</t>
  </si>
  <si>
    <t>Svislé a kompletní konstrukce</t>
  </si>
  <si>
    <t>319202331</t>
  </si>
  <si>
    <t>Vyrovnání nerovného povrchu vnitřního i vnějšího zdiva přizděním, tl. přes 80 do 150 mm</t>
  </si>
  <si>
    <t>-2009853314</t>
  </si>
  <si>
    <t>https://podminky.urs.cz/item/CS_URS_2022_02/319202331</t>
  </si>
  <si>
    <t>doplnění zdiva atiky v rozsahu 5% plochy</t>
  </si>
  <si>
    <t>směrem k řešenému prostranství</t>
  </si>
  <si>
    <t>80*0,05</t>
  </si>
  <si>
    <t>směrem k řece</t>
  </si>
  <si>
    <t>210*0,05</t>
  </si>
  <si>
    <t>330321515</t>
  </si>
  <si>
    <t>Sloupy, pilíře, táhla, rámové stojky, vzpěry z betonu železového (bez výztuže) pohledového pro prostředí s mrazovými cykly tř. C 25/30</t>
  </si>
  <si>
    <t>152246872</t>
  </si>
  <si>
    <t>https://podminky.urs.cz/item/CS_URS_2022_02/330321515</t>
  </si>
  <si>
    <t>Poznámka k položce:_x000d_
pohled beton PD 3 + sražené hrany</t>
  </si>
  <si>
    <t>minipodia beton</t>
  </si>
  <si>
    <t>3*(0,18+0,12)*1,14*1,14</t>
  </si>
  <si>
    <t>2*(0,18+0,24)*1,14*1,14</t>
  </si>
  <si>
    <t>1*(0,18+0,45)*1,14*1,14</t>
  </si>
  <si>
    <t>331351125</t>
  </si>
  <si>
    <t>Bednění hranatých sloupů a pilířů včetně vzepření průřezu pravoúhlého čtyřúhelníka výšky do 4 m, průřezu přes 0,16 m2 zřízení</t>
  </si>
  <si>
    <t>-2098031103</t>
  </si>
  <si>
    <t>https://podminky.urs.cz/item/CS_URS_2022_02/331351125</t>
  </si>
  <si>
    <t>3*(0,18+0,12)*1,14*4</t>
  </si>
  <si>
    <t>2*(0,18+0,24)*1,14*4</t>
  </si>
  <si>
    <t>1*(0,18+0,45)*1,14*4</t>
  </si>
  <si>
    <t>331351126</t>
  </si>
  <si>
    <t>Bednění hranatých sloupů a pilířů včetně vzepření průřezu pravoúhlého čtyřúhelníka výšky do 4 m, průřezu přes 0,16 m2 odstranění</t>
  </si>
  <si>
    <t>-173448194</t>
  </si>
  <si>
    <t>https://podminky.urs.cz/item/CS_URS_2022_02/331351126</t>
  </si>
  <si>
    <t>331351911</t>
  </si>
  <si>
    <t>Bednění hranatých sloupů a pilířů včetně vzepření průřezu pravoúhlého čtyřúhelníka Příplatek k cenám za pohledový beton</t>
  </si>
  <si>
    <t>-611446281</t>
  </si>
  <si>
    <t>https://podminky.urs.cz/item/CS_URS_2022_02/331351911</t>
  </si>
  <si>
    <t>331361821</t>
  </si>
  <si>
    <t>Výztuž sloupů, pilířů, rámových stojek, táhel nebo vzpěr hranatých svislých nebo šikmých (odkloněných) z betonářské oceli 10 505 (R) nebo BSt 500</t>
  </si>
  <si>
    <t>382412336</t>
  </si>
  <si>
    <t>https://podminky.urs.cz/item/CS_URS_2022_02/331361821</t>
  </si>
  <si>
    <t>minipodia beton - výztuž předpoklad 50 kg/m3</t>
  </si>
  <si>
    <t>3*(0,18+0,12)*1,14*1,14*0,05</t>
  </si>
  <si>
    <t>2*(0,18+0,24)*1,14*1,14*0,05</t>
  </si>
  <si>
    <t>1*(0,18+0,45)*1,14*1,14*0,05</t>
  </si>
  <si>
    <t>Vodorovné konstrukce</t>
  </si>
  <si>
    <t>430321414</t>
  </si>
  <si>
    <t>Schodišťové konstrukce a rampy z betonu železového (bez výztuže) stupně, schodnice, ramena, podesty s nosníky tř. C 25/30</t>
  </si>
  <si>
    <t>2143463876</t>
  </si>
  <si>
    <t>https://podminky.urs.cz/item/CS_URS_2022_02/430321414</t>
  </si>
  <si>
    <t>33,62*(0,5*0,1)</t>
  </si>
  <si>
    <t>33,62*0,45*0,15/2</t>
  </si>
  <si>
    <t>33,62*0,05*0,25</t>
  </si>
  <si>
    <t>430361821</t>
  </si>
  <si>
    <t>Výztuž schodišťových konstrukcí a ramp stupňů, schodnic, ramen, podest s nosníky z betonářské oceli 10 505 (R) nebo BSt 500</t>
  </si>
  <si>
    <t>-510227876</t>
  </si>
  <si>
    <t>https://podminky.urs.cz/item/CS_URS_2022_02/430361821</t>
  </si>
  <si>
    <t>předpoklad vyztužení 50 kg/m3</t>
  </si>
  <si>
    <t>3,236*0,05</t>
  </si>
  <si>
    <t>Komunikace pozemní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</si>
  <si>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</si>
  <si>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</si>
  <si>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814801691</t>
  </si>
  <si>
    <t>https://podminky.urs.cz/item/CS_URS_2022_02/596811312</t>
  </si>
  <si>
    <t>skladba S1´</t>
  </si>
  <si>
    <t>1162,3</t>
  </si>
  <si>
    <t>M</t>
  </si>
  <si>
    <t>58384636</t>
  </si>
  <si>
    <t>deska dlažební broušená formátovaná mramor tl 60mm</t>
  </si>
  <si>
    <t>728093184</t>
  </si>
  <si>
    <t>1162,3*1,03 'Přepočtené koeficientem množství</t>
  </si>
  <si>
    <t>564831111</t>
  </si>
  <si>
    <t>Podklad ze štěrkodrti ŠD s rozprostřením a zhutněním plochy přes 100 m2, po zhutnění tl. 100 mm</t>
  </si>
  <si>
    <t>-231346639</t>
  </si>
  <si>
    <t>https://podminky.urs.cz/item/CS_URS_2022_02/564831111</t>
  </si>
  <si>
    <t>Poznámka k položce:_x000d_
10 mm do celkové tl. lože 50 mm</t>
  </si>
  <si>
    <t>1162,3*0,1 'Přepočtené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</si>
  <si>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</si>
  <si>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</si>
  <si>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-1312380899</t>
  </si>
  <si>
    <t>https://podminky.urs.cz/item/CS_URS_2022_02/596811311</t>
  </si>
  <si>
    <t>skladba S6´</t>
  </si>
  <si>
    <t>13,1+205,7</t>
  </si>
  <si>
    <t>768970251</t>
  </si>
  <si>
    <t>218,8*1,03 'Přepočtené koeficientem množství</t>
  </si>
  <si>
    <t>-2092770150</t>
  </si>
  <si>
    <t>Poznámka k položce:_x000d_
30 mm do celkové tl. lože 70 mm</t>
  </si>
  <si>
    <t>218,8*0,3 'Přepočtené koeficientem množství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</si>
  <si>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</si>
  <si>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</si>
  <si>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-1207795572</t>
  </si>
  <si>
    <t>https://podminky.urs.cz/item/CS_URS_2022_02/591211111</t>
  </si>
  <si>
    <t>skladba S2´</t>
  </si>
  <si>
    <t>21,45+1,45+9,8</t>
  </si>
  <si>
    <t>58381004</t>
  </si>
  <si>
    <t>kostka štípaná dlažební mozaika žula 4/6 tř 1</t>
  </si>
  <si>
    <t>-1682807423</t>
  </si>
  <si>
    <t>251,5*1,02 'Přepočtené koeficientem množství</t>
  </si>
  <si>
    <t>-1699838646</t>
  </si>
  <si>
    <t>Poznámka k položce:_x000d_
20 mm do celkové tl. lože 70 mm</t>
  </si>
  <si>
    <t>218,8*0,2 'Přepočtené koeficientem množství</t>
  </si>
  <si>
    <t>579231312</t>
  </si>
  <si>
    <t>Venkovní lité pryžové povrchy na předem upravený terén jednovrstvé tloušťky 13 mm včetně stabilizační vrstvy tloušťky 35 mm, prováděné ručně plochy do 300 m2 jedna barva ostatní</t>
  </si>
  <si>
    <t>-780499215</t>
  </si>
  <si>
    <t>https://podminky.urs.cz/item/CS_URS_2022_02/579231312</t>
  </si>
  <si>
    <t>skladba S3´ - EPDM granulát pojený PU pojivem 8 mm + SBR granulát pojený PU pojivem 40 mm</t>
  </si>
  <si>
    <t>30,4</t>
  </si>
  <si>
    <t>564811112</t>
  </si>
  <si>
    <t>Podklad ze štěrkodrti ŠD s rozprostřením a zhutněním plochy přes 100 m2, po zhutnění tl. 60 mm</t>
  </si>
  <si>
    <t>1490798866</t>
  </si>
  <si>
    <t>https://podminky.urs.cz/item/CS_URS_2022_02/564811112</t>
  </si>
  <si>
    <t>skladba S3´</t>
  </si>
  <si>
    <t>631311115</t>
  </si>
  <si>
    <t>Mazanina z betonu prostého bez zvýšených nároků na prostředí tl. přes 50 do 80 mm tř. C 20/25</t>
  </si>
  <si>
    <t>589953007</t>
  </si>
  <si>
    <t>https://podminky.urs.cz/item/CS_URS_2022_02/631311115</t>
  </si>
  <si>
    <t>skladba S4´</t>
  </si>
  <si>
    <t>0,06*(2,64+1,75+3,85+2,21+3,36)</t>
  </si>
  <si>
    <t>58343911</t>
  </si>
  <si>
    <t>kamenivo drcené hrubé frakce 11/22</t>
  </si>
  <si>
    <t>677841514</t>
  </si>
  <si>
    <t>3,36*0,022</t>
  </si>
  <si>
    <t>0,074*1,5 'Přepočtené koeficientem množství</t>
  </si>
  <si>
    <t>58343930</t>
  </si>
  <si>
    <t>kamenivo drcené hrubé frakce 16/32</t>
  </si>
  <si>
    <t>1278012802</t>
  </si>
  <si>
    <t>2,21*0,032</t>
  </si>
  <si>
    <t>0,071*1,5 'Přepočtené koeficientem množství</t>
  </si>
  <si>
    <t>58343959</t>
  </si>
  <si>
    <t>kamenivo drcené hrubé frakce 32/63</t>
  </si>
  <si>
    <t>-559783209</t>
  </si>
  <si>
    <t>3,85*0,063</t>
  </si>
  <si>
    <t>0,243*1,5 'Přepočtené koeficientem množství</t>
  </si>
  <si>
    <t>58344003</t>
  </si>
  <si>
    <t>kamenivo drcené hrubé frakce 63/125</t>
  </si>
  <si>
    <t>-174701118</t>
  </si>
  <si>
    <t>1,75*0,125</t>
  </si>
  <si>
    <t>0,219*1,5 'Přepočtené koeficientem množství</t>
  </si>
  <si>
    <t>58380652</t>
  </si>
  <si>
    <t>kámen lomový neupravený tříděný frakce 0/250</t>
  </si>
  <si>
    <t>-1893740957</t>
  </si>
  <si>
    <t>2,64*0,3</t>
  </si>
  <si>
    <t>0,792*1,5 'Přepočtené koeficientem množství</t>
  </si>
  <si>
    <t>564710011</t>
  </si>
  <si>
    <t>Podklad nebo kryt z kameniva hrubého drceného vel. 8-16 mm s rozprostřením a zhutněním plochy přes 100 m2, po zhutnění tl. 50 mm</t>
  </si>
  <si>
    <t>1459876029</t>
  </si>
  <si>
    <t>https://podminky.urs.cz/item/CS_URS_2022_02/564710011</t>
  </si>
  <si>
    <t>(2,64+1,75+3,85+2,21+3,36)</t>
  </si>
  <si>
    <t>181411151</t>
  </si>
  <si>
    <t>Založení trávníku na půdě předem připravené plochy do 1000 m2 předpěstovaným travním kobercem parkového v rovině nebo na svahu do 1:5</t>
  </si>
  <si>
    <t>1466533251</t>
  </si>
  <si>
    <t>https://podminky.urs.cz/item/CS_URS_2022_02/181411151</t>
  </si>
  <si>
    <t>skladba S7´</t>
  </si>
  <si>
    <t>42,7+50,2</t>
  </si>
  <si>
    <t>69334007</t>
  </si>
  <si>
    <t>koberec trávníkový vegetačních střech</t>
  </si>
  <si>
    <t>1936200462</t>
  </si>
  <si>
    <t>182303111</t>
  </si>
  <si>
    <t>Doplnění zeminy nebo substrátu na travnatých plochách tloušťky do 50 mm v rovině nebo na svahu do 1:5</t>
  </si>
  <si>
    <t>-222618996</t>
  </si>
  <si>
    <t>https://podminky.urs.cz/item/CS_URS_2022_02/182303111</t>
  </si>
  <si>
    <t>10321004</t>
  </si>
  <si>
    <t>substrát vegetačních střech intenzivní trávníkový</t>
  </si>
  <si>
    <t>386721423</t>
  </si>
  <si>
    <t>92,9*0,07 'Přepočtené koeficientem množství</t>
  </si>
  <si>
    <t>Úpravy povrchů, podlahy a osazování výplní</t>
  </si>
  <si>
    <t>622635021</t>
  </si>
  <si>
    <t>Oprava spárování cihelného zdiva cementovou maltou včetně vysekání a vyčištění spár stěn, v rozsahu opravované plochy přes 20 do 30 %</t>
  </si>
  <si>
    <t>1739848037</t>
  </si>
  <si>
    <t>https://podminky.urs.cz/item/CS_URS_2022_02/622635021</t>
  </si>
  <si>
    <t>přespárování zdiva atiky</t>
  </si>
  <si>
    <t>80</t>
  </si>
  <si>
    <t>210</t>
  </si>
  <si>
    <t>631311116</t>
  </si>
  <si>
    <t>Mazanina z betonu prostého bez zvýšených nároků na prostředí tl. přes 50 do 80 mm tř. C 25/30</t>
  </si>
  <si>
    <t>1470952577</t>
  </si>
  <si>
    <t>https://podminky.urs.cz/item/CS_URS_2022_02/631311116</t>
  </si>
  <si>
    <t>1162,3*0,075</t>
  </si>
  <si>
    <t>(21,45+1,45+9,8)*0,075</t>
  </si>
  <si>
    <t>30,4*0,075</t>
  </si>
  <si>
    <t>(2,64+1,75+3,85+2,21+3,36)*0,075</t>
  </si>
  <si>
    <t>631319011</t>
  </si>
  <si>
    <t>Příplatek k cenám mazanin za úpravu povrchu mazaniny přehlazením, mazanina tl. přes 50 do 80 mm</t>
  </si>
  <si>
    <t>1033197463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</si>
  <si>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</si>
  <si>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</si>
  <si>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</si>
  <si>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-669947535</t>
  </si>
  <si>
    <t>https://podminky.urs.cz/item/CS_URS_2022_02/631319171</t>
  </si>
  <si>
    <t>631362021</t>
  </si>
  <si>
    <t>Výztuž mazanin ze svařovaných sítí z drátů typu KARI</t>
  </si>
  <si>
    <t>-1138981412</t>
  </si>
  <si>
    <t>https://podminky.urs.cz/item/CS_URS_2022_02/631362021</t>
  </si>
  <si>
    <t>kari 150/150/4</t>
  </si>
  <si>
    <t>1162,3*1,35/1000*1,2</t>
  </si>
  <si>
    <t>(21,45+1,45+9,8)*1,35/1000*1,2</t>
  </si>
  <si>
    <t>30,4*1,35/1000*1,2</t>
  </si>
  <si>
    <t>(2,64+1,75+3,85+2,21+3,36)*1,35/1000*1,2</t>
  </si>
  <si>
    <t>634911124</t>
  </si>
  <si>
    <t>Řezání dilatačních nebo smršťovacích spár v čerstvé betonové mazanině nebo potěru šířky přes 5 do 10 mm, hloubky přes 50 do 80 mm</t>
  </si>
  <si>
    <t>-2049601439</t>
  </si>
  <si>
    <t>https://podminky.urs.cz/item/CS_URS_2022_02/634911124</t>
  </si>
  <si>
    <t>Poznámka k položce:_x000d_
dilatace 8 x 8 m</t>
  </si>
  <si>
    <t>dilatace spádované betonové mazaniny</t>
  </si>
  <si>
    <t>6*33,6</t>
  </si>
  <si>
    <t>6*40</t>
  </si>
  <si>
    <t>45</t>
  </si>
  <si>
    <t>634662111</t>
  </si>
  <si>
    <t>Výplň dilatačních spar mazanin akrylátovým tmelem, šířka spáry do 10 mm</t>
  </si>
  <si>
    <t>274637244</t>
  </si>
  <si>
    <t>https://podminky.urs.cz/item/CS_URS_2022_02/634662111</t>
  </si>
  <si>
    <t>46</t>
  </si>
  <si>
    <t>894302161</t>
  </si>
  <si>
    <t>Ostatní konstrukce na trubním vedení ze železobetonu stěny šachet tloušťky přes 200 mm z betonu bez zvýšených nároků na prostředí tř. C 25/30</t>
  </si>
  <si>
    <t>292112410</t>
  </si>
  <si>
    <t>https://podminky.urs.cz/item/CS_URS_2022_02/894302161</t>
  </si>
  <si>
    <t>šachta tl. stěny 200 mm</t>
  </si>
  <si>
    <t>0,1*0,2*(1,25+1,25+0,95+0,95)</t>
  </si>
  <si>
    <t>šachta tl. stěny 125 mm</t>
  </si>
  <si>
    <t>0,1*0,125*(0,6+0,6+0,85+0,85)</t>
  </si>
  <si>
    <t>0,1*0,125*(0,68+0,68+1,23+1,23)</t>
  </si>
  <si>
    <t>47</t>
  </si>
  <si>
    <t>894502201</t>
  </si>
  <si>
    <t>Bednění konstrukcí na trubním vedení stěn šachet pravoúhlých nebo čtyř a vícehranných oboustranné</t>
  </si>
  <si>
    <t>84201296</t>
  </si>
  <si>
    <t>https://podminky.urs.cz/item/CS_URS_2022_02/894502201</t>
  </si>
  <si>
    <t>0,1*(1,25+1,25+0,55+0,55)</t>
  </si>
  <si>
    <t>0,1*(1,65+1,65+0,95+0,95)</t>
  </si>
  <si>
    <t>0,1*(0,6+0,6+0,6+0,6)</t>
  </si>
  <si>
    <t>0,1*(0,85+0,85+0,85+0,85)</t>
  </si>
  <si>
    <t>0,1*(0,68+0,68+0,98+0,98)</t>
  </si>
  <si>
    <t>0,1*(0,93+0,93+1,23+1,23)</t>
  </si>
  <si>
    <t>48</t>
  </si>
  <si>
    <t>894608112</t>
  </si>
  <si>
    <t>Výztuž šachet z betonářské oceli 10 505 (R) nebo BSt 500</t>
  </si>
  <si>
    <t>1300891026</t>
  </si>
  <si>
    <t>https://podminky.urs.cz/item/CS_URS_2022_02/894608112</t>
  </si>
  <si>
    <t>předpoklad 50 kg/m3</t>
  </si>
  <si>
    <t>50*0,175/1000</t>
  </si>
  <si>
    <t>49</t>
  </si>
  <si>
    <t>899101113</t>
  </si>
  <si>
    <t>Osazení poklopů litinových a ocelových bez rámů hmotnosti jednotlivě do 50 kg</t>
  </si>
  <si>
    <t>-2008649791</t>
  </si>
  <si>
    <t>https://podminky.urs.cz/item/CS_URS_2022_02/899101113</t>
  </si>
  <si>
    <t>50</t>
  </si>
  <si>
    <t>899103113</t>
  </si>
  <si>
    <t>Osazení poklopů litinových a ocelových bez rámů hmotnosti jednotlivě přes 100 kg do 150 kg</t>
  </si>
  <si>
    <t>-1877962320</t>
  </si>
  <si>
    <t>https://podminky.urs.cz/item/CS_URS_2022_02/899103113</t>
  </si>
  <si>
    <t>51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</si>
  <si>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</si>
  <si>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</si>
  <si>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-815372753</t>
  </si>
  <si>
    <t>https://podminky.urs.cz/item/CS_URS_2022_02/916231213</t>
  </si>
  <si>
    <t>detail D -rozhraní S1´a S7´</t>
  </si>
  <si>
    <t>16,25+1,8</t>
  </si>
  <si>
    <t>52</t>
  </si>
  <si>
    <t>59217001</t>
  </si>
  <si>
    <t>obrubník betonový zahradní 1000x50x250mm</t>
  </si>
  <si>
    <t>300556560</t>
  </si>
  <si>
    <t>18,05*1,02 'Přepočtené koeficientem množství</t>
  </si>
  <si>
    <t>53</t>
  </si>
  <si>
    <t>451577777</t>
  </si>
  <si>
    <t>Podklad nebo lože pod dlažbu (přídlažbu) v ploše vodorovné nebo ve sklonu do 1:5, tloušťky od 30 do 100 mm z kameniva těženého</t>
  </si>
  <si>
    <t>995767104</t>
  </si>
  <si>
    <t>https://podminky.urs.cz/item/CS_URS_2022_02/451577777</t>
  </si>
  <si>
    <t>0,15*(16,25+1,8)</t>
  </si>
  <si>
    <t>54</t>
  </si>
  <si>
    <t>919726121</t>
  </si>
  <si>
    <t>Geotextilie netkaná pro ochranu, separaci nebo filtraci měrná hmotnost do 200 g/m2</t>
  </si>
  <si>
    <t>525597111</t>
  </si>
  <si>
    <t>https://podminky.urs.cz/item/CS_URS_2022_02/919726121</t>
  </si>
  <si>
    <t>2,64+1,75+3,85+2,21+3,36</t>
  </si>
  <si>
    <t>55</t>
  </si>
  <si>
    <t>919726122</t>
  </si>
  <si>
    <t>Geotextilie netkaná pro ochranu, separaci nebo filtraci měrná hmotnost přes 200 do 300 g/m2</t>
  </si>
  <si>
    <t>795749594</t>
  </si>
  <si>
    <t>https://podminky.urs.cz/item/CS_URS_2022_02/919726122</t>
  </si>
  <si>
    <t>skladba S5´</t>
  </si>
  <si>
    <t>23,2</t>
  </si>
  <si>
    <t>56</t>
  </si>
  <si>
    <t>935113111</t>
  </si>
  <si>
    <t>Osazení odvodňovacího žlabu s krycím roštem polymerbetonového šířky do 200 mm</t>
  </si>
  <si>
    <t>-1647255356</t>
  </si>
  <si>
    <t>https://podminky.urs.cz/item/CS_URS_2022_02/935113111</t>
  </si>
  <si>
    <t>nové odtokové žlaby</t>
  </si>
  <si>
    <t>33,61+17,04+9,51+25,74</t>
  </si>
  <si>
    <t>zaokrouhlení</t>
  </si>
  <si>
    <t>0,1</t>
  </si>
  <si>
    <t>57</t>
  </si>
  <si>
    <t>935.Rpol.Ž</t>
  </si>
  <si>
    <t>polymercementový odvodňovací žlab 118x104x1000 mm s nerezovým roštěm</t>
  </si>
  <si>
    <t>-1189188795</t>
  </si>
  <si>
    <t>86-9</t>
  </si>
  <si>
    <t>58</t>
  </si>
  <si>
    <t>935.Rpol.V</t>
  </si>
  <si>
    <t>polymercementový odvodňovací žlab 118x104x1000 mm s nerezovým roštěm a odtokem DN 100</t>
  </si>
  <si>
    <t>-296611025</t>
  </si>
  <si>
    <t>59</t>
  </si>
  <si>
    <t>952901131</t>
  </si>
  <si>
    <t>Čištění budov při provádění oprav a udržovacích prací konstrukcí nebo prvků omytím</t>
  </si>
  <si>
    <t>295661479</t>
  </si>
  <si>
    <t>https://podminky.urs.cz/item/CS_URS_2022_02/952901131</t>
  </si>
  <si>
    <t>umytí zdiva atiky</t>
  </si>
  <si>
    <t>952902501</t>
  </si>
  <si>
    <t>Čištění budov při provádění oprav a udržovacích prací střešních nebo nadstřešních konstrukcí, střech plochých</t>
  </si>
  <si>
    <t>-1376780783</t>
  </si>
  <si>
    <t>https://podminky.urs.cz/item/CS_URS_2022_02/952902501</t>
  </si>
  <si>
    <t>čištění po rozebrání stávajících skladby</t>
  </si>
  <si>
    <t>(21,45+1,45+9,8)</t>
  </si>
  <si>
    <t>998</t>
  </si>
  <si>
    <t>Přesun hmot</t>
  </si>
  <si>
    <t>61</t>
  </si>
  <si>
    <t>998229112</t>
  </si>
  <si>
    <t>Přesun hmot ruční pro pozemní komunikace s naložením a složením na vzdálenost do 50 m, s krytem dlážděným</t>
  </si>
  <si>
    <t>-107930151</t>
  </si>
  <si>
    <t>https://podminky.urs.cz/item/CS_URS_2022_02/998229112</t>
  </si>
  <si>
    <t>788,275*0,5 'Přepočtené koeficientem množství</t>
  </si>
  <si>
    <t>62</t>
  </si>
  <si>
    <t>998223011</t>
  </si>
  <si>
    <t>Přesun hmot pro pozemní komunikace s krytem dlážděným dopravní vzdálenost do 200 m jakékoliv délky objektu</t>
  </si>
  <si>
    <t>1366556895</t>
  </si>
  <si>
    <t>https://podminky.urs.cz/item/CS_URS_2022_02/998223011</t>
  </si>
  <si>
    <t>63</t>
  </si>
  <si>
    <t>998223094</t>
  </si>
  <si>
    <t>Přesun hmot pro pozemní komunikace s krytem dlážděným Příplatek k ceně za zvětšený přesun přes vymezenou největší dopravní vzdálenost do 5000 m</t>
  </si>
  <si>
    <t>1247066683</t>
  </si>
  <si>
    <t>https://podminky.urs.cz/item/CS_URS_2022_02/998223094</t>
  </si>
  <si>
    <t>64</t>
  </si>
  <si>
    <t>998223095</t>
  </si>
  <si>
    <t>Přesun hmot pro pozemní komunikace s krytem dlážděným Příplatek k ceně za zvětšený přesun přes vymezenou největší dopravní vzdálenost za každých dalších 5000 m přes 5000 m</t>
  </si>
  <si>
    <t>262465192</t>
  </si>
  <si>
    <t>https://podminky.urs.cz/item/CS_URS_2022_02/998223095</t>
  </si>
  <si>
    <t>Poznámka k položce:_x000d_
předpoklad doprava do 20 km</t>
  </si>
  <si>
    <t>788,275*3 'Přepočtené koeficientem množství</t>
  </si>
  <si>
    <t>711</t>
  </si>
  <si>
    <t>Izolace proti vodě, vlhkosti a plynům</t>
  </si>
  <si>
    <t>65</t>
  </si>
  <si>
    <t>711112001</t>
  </si>
  <si>
    <t>Provedení izolace proti zemní vlhkosti natěradly a tmely za studena na ploše svislé S nátěrem penetračním</t>
  </si>
  <si>
    <t>-1100877855</t>
  </si>
  <si>
    <t>https://podminky.urs.cz/item/CS_URS_2022_02/711112001</t>
  </si>
  <si>
    <t>0,25*29,2</t>
  </si>
  <si>
    <t>0,25*33,62</t>
  </si>
  <si>
    <t>66</t>
  </si>
  <si>
    <t>11163153</t>
  </si>
  <si>
    <t>emulze asfaltová penetrační</t>
  </si>
  <si>
    <t>litr</t>
  </si>
  <si>
    <t>64785037</t>
  </si>
  <si>
    <t>15,705*0,34 'Přepočtené koeficientem množství</t>
  </si>
  <si>
    <t>67</t>
  </si>
  <si>
    <t>711142559</t>
  </si>
  <si>
    <t>Provedení izolace proti zemní vlhkosti pásy přitavením NAIP na ploše svislé S</t>
  </si>
  <si>
    <t>-990647125</t>
  </si>
  <si>
    <t>https://podminky.urs.cz/item/CS_URS_2022_02/711142559</t>
  </si>
  <si>
    <t>68</t>
  </si>
  <si>
    <t>62853004</t>
  </si>
  <si>
    <t>pás asfaltový natavitelný modifikovaný SBS tl 4,0mm s vložkou ze skleněné tkaniny a spalitelnou PE fólií nebo jemnozrnným minerálním posypem na horním povrchu</t>
  </si>
  <si>
    <t>1284918391</t>
  </si>
  <si>
    <t>15,705*1,221 'Přepočtené koeficientem množství</t>
  </si>
  <si>
    <t>69</t>
  </si>
  <si>
    <t>774587476</t>
  </si>
  <si>
    <t>70</t>
  </si>
  <si>
    <t>62855007</t>
  </si>
  <si>
    <t>pás asfaltový natavitelný modifikovaný SBS tl 4,5mm s vložkou z polyesterové vyztužené rohože a hrubozrnným břidličným posypem na horním povrchu</t>
  </si>
  <si>
    <t>178900687</t>
  </si>
  <si>
    <t>71</t>
  </si>
  <si>
    <t>711161212</t>
  </si>
  <si>
    <t>Izolace proti zemní vlhkosti a beztlakové vodě nopovými fóliemi na ploše svislé S vrstva ochranná, odvětrávací a drenážní výška nopku 8,0 mm, tl. fólie do 0,6 mm</t>
  </si>
  <si>
    <t>-519690313</t>
  </si>
  <si>
    <t>https://podminky.urs.cz/item/CS_URS_2022_02/711161212</t>
  </si>
  <si>
    <t>72</t>
  </si>
  <si>
    <t>998711201</t>
  </si>
  <si>
    <t>Přesun hmot pro izolace proti vodě, vlhkosti a plynům stanovený procentní sazbou (%) z ceny vodorovná dopravní vzdálenost do 50 m v objektech výšky do 6 m</t>
  </si>
  <si>
    <t>1544847848</t>
  </si>
  <si>
    <t>https://podminky.urs.cz/item/CS_URS_2022_02/998711201</t>
  </si>
  <si>
    <t>73</t>
  </si>
  <si>
    <t>712311101</t>
  </si>
  <si>
    <t>Provedení povlakové krytiny střech plochých do 10° natěradly a tmely za studena nátěrem lakem penetračním nebo asfaltovým</t>
  </si>
  <si>
    <t>-1151747066</t>
  </si>
  <si>
    <t>https://podminky.urs.cz/item/CS_URS_2022_02/712311101</t>
  </si>
  <si>
    <t>74</t>
  </si>
  <si>
    <t>2047439202</t>
  </si>
  <si>
    <t>1239,21*0,32 'Přepočtené koeficientem množství</t>
  </si>
  <si>
    <t>75</t>
  </si>
  <si>
    <t>712332122</t>
  </si>
  <si>
    <t>Povlakové krytiny střech plochých na sucho nopová fólie vrstva ochranná, drenážní s nakašírovanou filtrační textilií výška nopku 8 mm, tl. fólie do 0,6 mm</t>
  </si>
  <si>
    <t>1361872870</t>
  </si>
  <si>
    <t>https://podminky.urs.cz/item/CS_URS_2022_02/712332122</t>
  </si>
  <si>
    <t>76</t>
  </si>
  <si>
    <t>712341559</t>
  </si>
  <si>
    <t>Provedení povlakové krytiny střech plochých do 10° pásy přitavením NAIP v plné ploše</t>
  </si>
  <si>
    <t>-292693067</t>
  </si>
  <si>
    <t>https://podminky.urs.cz/item/CS_URS_2022_02/712341559</t>
  </si>
  <si>
    <t>77</t>
  </si>
  <si>
    <t>-814229316</t>
  </si>
  <si>
    <t>1239,21*1,1655 'Přepočtené koeficientem množství</t>
  </si>
  <si>
    <t>78</t>
  </si>
  <si>
    <t>-422900108</t>
  </si>
  <si>
    <t>79</t>
  </si>
  <si>
    <t>601541603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</si>
  <si>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</si>
  <si>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</si>
  <si>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147169692</t>
  </si>
  <si>
    <t>https://podminky.urs.cz/item/CS_URS_2022_02/712341715</t>
  </si>
  <si>
    <t>prostup v místě vpustí</t>
  </si>
  <si>
    <t>81</t>
  </si>
  <si>
    <t>-496685293</t>
  </si>
  <si>
    <t>9*0,25 'Přepočtené koeficientem množství</t>
  </si>
  <si>
    <t>82</t>
  </si>
  <si>
    <t>-808278485</t>
  </si>
  <si>
    <t>83</t>
  </si>
  <si>
    <t>712771611</t>
  </si>
  <si>
    <t>Provedení ochranných pásů vegetační střechy osazení ochranné kačírkové lišty přitížením konstrukcí</t>
  </si>
  <si>
    <t>-734181220</t>
  </si>
  <si>
    <t>https://podminky.urs.cz/item/CS_URS_2022_02/712771611</t>
  </si>
  <si>
    <t>detail F - přechody mezi jednotlivými skladbami</t>
  </si>
  <si>
    <t>S7´ - S6´</t>
  </si>
  <si>
    <t>11,23+15,52+3,33</t>
  </si>
  <si>
    <t>S7´ - S5´</t>
  </si>
  <si>
    <t>3,02</t>
  </si>
  <si>
    <t>S1´ - S3´</t>
  </si>
  <si>
    <t>7+4,57</t>
  </si>
  <si>
    <t>S1´ - S4´</t>
  </si>
  <si>
    <t>5,43+5,27+5,07+4,92+4,54+4,39+4,19+4,03+3,72+0,8+0,5+0,95+0,52+0,69</t>
  </si>
  <si>
    <t>0,31</t>
  </si>
  <si>
    <t>84</t>
  </si>
  <si>
    <t>69334023</t>
  </si>
  <si>
    <t>lišta kačírková výška 120mm Al</t>
  </si>
  <si>
    <t>-312616679</t>
  </si>
  <si>
    <t>90*1,02 'Přepočtené koeficientem množství</t>
  </si>
  <si>
    <t>85</t>
  </si>
  <si>
    <t>712811101</t>
  </si>
  <si>
    <t>Provedení povlakové krytiny střech samostatným vytažením izolačního povlaku za studena na konstrukce převyšující úroveň střechy, nátěrem penetračním</t>
  </si>
  <si>
    <t>1702074511</t>
  </si>
  <si>
    <t>https://podminky.urs.cz/item/CS_URS_2022_02/712811101</t>
  </si>
  <si>
    <t>detail A</t>
  </si>
  <si>
    <t>0,15*44,5</t>
  </si>
  <si>
    <t>detail B</t>
  </si>
  <si>
    <t>0,15*59</t>
  </si>
  <si>
    <t>86</t>
  </si>
  <si>
    <t>-288031144</t>
  </si>
  <si>
    <t>15,525*0,35 'Přepočtené koeficientem množství</t>
  </si>
  <si>
    <t>87</t>
  </si>
  <si>
    <t>712841559</t>
  </si>
  <si>
    <t>Provedení povlakové krytiny střech samostatným vytažením izolačního povlaku pásy přitavením na konstrukce převyšující úroveň střechy, NAIP</t>
  </si>
  <si>
    <t>-1698265978</t>
  </si>
  <si>
    <t>https://podminky.urs.cz/item/CS_URS_2022_02/712841559</t>
  </si>
  <si>
    <t>88</t>
  </si>
  <si>
    <t>540728907</t>
  </si>
  <si>
    <t>15,525*1,2 'Přepočtené koeficientem množství</t>
  </si>
  <si>
    <t>89</t>
  </si>
  <si>
    <t>91297539</t>
  </si>
  <si>
    <t>90</t>
  </si>
  <si>
    <t>21427206</t>
  </si>
  <si>
    <t>91</t>
  </si>
  <si>
    <t>300505715</t>
  </si>
  <si>
    <t>713</t>
  </si>
  <si>
    <t>Izolace tepelné</t>
  </si>
  <si>
    <t>92</t>
  </si>
  <si>
    <t>713141212</t>
  </si>
  <si>
    <t>Montáž tepelné izolace střech plochých atikovými klíny přilepenými za studena nízkoexpanzní (PUR) pěnou</t>
  </si>
  <si>
    <t>1472213076</t>
  </si>
  <si>
    <t>https://podminky.urs.cz/item/CS_URS_2022_02/713141212</t>
  </si>
  <si>
    <t>44,5</t>
  </si>
  <si>
    <t>93</t>
  </si>
  <si>
    <t>63152005</t>
  </si>
  <si>
    <t>klín atikový přechodný minerální plochých střech tl 50x50mm</t>
  </si>
  <si>
    <t>1197152891</t>
  </si>
  <si>
    <t>103,5*1,02 'Přepočtené koeficientem množství</t>
  </si>
  <si>
    <t>94</t>
  </si>
  <si>
    <t>998713201</t>
  </si>
  <si>
    <t>Přesun hmot pro izolace tepelné stanovený procentní sazbou (%) z ceny vodorovná dopravní vzdálenost do 50 m v objektech výšky do 6 m</t>
  </si>
  <si>
    <t>233075114</t>
  </si>
  <si>
    <t>https://podminky.urs.cz/item/CS_URS_2022_02/998713201</t>
  </si>
  <si>
    <t>95</t>
  </si>
  <si>
    <t>721173315</t>
  </si>
  <si>
    <t>Potrubí z trub PVC SN4 dešťové DN 110</t>
  </si>
  <si>
    <t>-1329441548</t>
  </si>
  <si>
    <t>https://podminky.urs.cz/item/CS_URS_2022_02/721173315</t>
  </si>
  <si>
    <t>dle technické zprávy</t>
  </si>
  <si>
    <t>96</t>
  </si>
  <si>
    <t>721239114</t>
  </si>
  <si>
    <t>Střešní vtoky (vpusti) montáž střešních vtoků ostatních typů se svislým odtokem do DN 160</t>
  </si>
  <si>
    <t>157065118</t>
  </si>
  <si>
    <t>https://podminky.urs.cz/item/CS_URS_2022_02/721239114</t>
  </si>
  <si>
    <t>západní žlab</t>
  </si>
  <si>
    <t>středový žlab</t>
  </si>
  <si>
    <t>východní žlab</t>
  </si>
  <si>
    <t>97</t>
  </si>
  <si>
    <t>56231104</t>
  </si>
  <si>
    <t>vtok střešní svislý s manžetou pro asfaltovou hydroizolaci plochých střech DN 75, DN 110, DN 125, DN 160</t>
  </si>
  <si>
    <t>44620178</t>
  </si>
  <si>
    <t>98</t>
  </si>
  <si>
    <t>-1870693247</t>
  </si>
  <si>
    <t>99</t>
  </si>
  <si>
    <t>741.Rpol.001</t>
  </si>
  <si>
    <t>RSI-20-20-A230 Instalační stykač</t>
  </si>
  <si>
    <t>-1913801262</t>
  </si>
  <si>
    <t>100</t>
  </si>
  <si>
    <t>741.Rpol.002</t>
  </si>
  <si>
    <t>SVBC-12,5-3-MZ kombinovaný svodič bleskových proudů a přepětí</t>
  </si>
  <si>
    <t>-1806766924</t>
  </si>
  <si>
    <t>101</t>
  </si>
  <si>
    <t>741.Rpol.003</t>
  </si>
  <si>
    <t>LTN-10B-1 Jistič</t>
  </si>
  <si>
    <t>-1678579391</t>
  </si>
  <si>
    <t>102</t>
  </si>
  <si>
    <t>741.Rpol.004</t>
  </si>
  <si>
    <t>LTN-2B-1 Jistič</t>
  </si>
  <si>
    <t>397324089</t>
  </si>
  <si>
    <t>103</t>
  </si>
  <si>
    <t>741.Rpol.005</t>
  </si>
  <si>
    <t>Zdroj AC/DC, 230Vac/24Vdc, 480W, na DIN</t>
  </si>
  <si>
    <t>-385917194</t>
  </si>
  <si>
    <t>104</t>
  </si>
  <si>
    <t>741.Rpol.006</t>
  </si>
  <si>
    <t>Zdroj AC/DC, 230Vac/24Vdc, 240W, na DIN</t>
  </si>
  <si>
    <t>-740851105</t>
  </si>
  <si>
    <t>105</t>
  </si>
  <si>
    <t>741.Rpol.007</t>
  </si>
  <si>
    <t>LED pásek, 4,8W/M, DC24V, 400lm/M, IP67, vč. ochranné lišty</t>
  </si>
  <si>
    <t>1932262479</t>
  </si>
  <si>
    <t>106</t>
  </si>
  <si>
    <t>741.Rpol.008</t>
  </si>
  <si>
    <t>Svítidla pro zabudování do dlažby vč. montážního boxu</t>
  </si>
  <si>
    <t>-732818167</t>
  </si>
  <si>
    <t>Poznámka k položce:_x000d_
odhad ceny dle obdobného prvku/výrobku</t>
  </si>
  <si>
    <t>107</t>
  </si>
  <si>
    <t>741.Rpol.009</t>
  </si>
  <si>
    <t>405362028</t>
  </si>
  <si>
    <t>108</t>
  </si>
  <si>
    <t>741.Rpol.010</t>
  </si>
  <si>
    <t>2-pólové svorky s IP68</t>
  </si>
  <si>
    <t>-991216952</t>
  </si>
  <si>
    <t>109</t>
  </si>
  <si>
    <t>741.Rpol.011</t>
  </si>
  <si>
    <t>3-pólové svorky s IP68</t>
  </si>
  <si>
    <t>-15099975</t>
  </si>
  <si>
    <t>110</t>
  </si>
  <si>
    <t>741.Rpol.012</t>
  </si>
  <si>
    <t>4-pólové svorky s IP68</t>
  </si>
  <si>
    <t>588581839</t>
  </si>
  <si>
    <t>111</t>
  </si>
  <si>
    <t>741.Rpol.013</t>
  </si>
  <si>
    <t>CYKY-O 2x1.5, pevně + chránička pod dlažbu</t>
  </si>
  <si>
    <t>112019413</t>
  </si>
  <si>
    <t>112</t>
  </si>
  <si>
    <t>741.Rpol.014</t>
  </si>
  <si>
    <t>Demontáž stávajícího zařízení</t>
  </si>
  <si>
    <t>hod</t>
  </si>
  <si>
    <t>-1829592362</t>
  </si>
  <si>
    <t>113</t>
  </si>
  <si>
    <t>741.Rpol.015</t>
  </si>
  <si>
    <t>Výchozí revize</t>
  </si>
  <si>
    <t>456510025</t>
  </si>
  <si>
    <t>114</t>
  </si>
  <si>
    <t>741.Rpol.016</t>
  </si>
  <si>
    <t>Vyhotovení zprávy o výchozí revizi</t>
  </si>
  <si>
    <t>1818375168</t>
  </si>
  <si>
    <t>115</t>
  </si>
  <si>
    <t>741.Rpol.017</t>
  </si>
  <si>
    <t>Podružný materiál</t>
  </si>
  <si>
    <t>kpl.</t>
  </si>
  <si>
    <t>-1821165513</t>
  </si>
  <si>
    <t>116</t>
  </si>
  <si>
    <t>-276302396</t>
  </si>
  <si>
    <t>764</t>
  </si>
  <si>
    <t>Konstrukce klempířské</t>
  </si>
  <si>
    <t>117</t>
  </si>
  <si>
    <t>764.Rpol.K.01</t>
  </si>
  <si>
    <t>D+M krycí lišta z FeZn plechu jednostranně lakovaný tl. 0,60 mm, r.š. 120 mm</t>
  </si>
  <si>
    <t>-1957755061</t>
  </si>
  <si>
    <t>59+44,5</t>
  </si>
  <si>
    <t>118</t>
  </si>
  <si>
    <t>764.Rpol.K.02</t>
  </si>
  <si>
    <t>D+M přítlačná lišta z FeZn plechu bez povrchové úpravy tl. 0,60 mm, r.š. 55 mm</t>
  </si>
  <si>
    <t>616629485</t>
  </si>
  <si>
    <t>119</t>
  </si>
  <si>
    <t>783442101</t>
  </si>
  <si>
    <t>Tmelení klempířských konstrukcí šířky spáry do 2 mm, tmelem polyuretanovým</t>
  </si>
  <si>
    <t>-1800669702</t>
  </si>
  <si>
    <t>https://podminky.urs.cz/item/CS_URS_2022_02/783442101</t>
  </si>
  <si>
    <t>120</t>
  </si>
  <si>
    <t>998764201</t>
  </si>
  <si>
    <t>Přesun hmot pro konstrukce klempířské stanovený procentní sazbou (%) z ceny vodorovná dopravní vzdálenost do 50 m v objektech výšky do 6 m</t>
  </si>
  <si>
    <t>-1263346699</t>
  </si>
  <si>
    <t>https://podminky.urs.cz/item/CS_URS_2022_02/998764201</t>
  </si>
  <si>
    <t>767</t>
  </si>
  <si>
    <t>Konstrukce zámečnické</t>
  </si>
  <si>
    <t>121</t>
  </si>
  <si>
    <t>767531111</t>
  </si>
  <si>
    <t>Montáž vstupních čistících zón z rohoží kovových nebo plastových</t>
  </si>
  <si>
    <t>475727313</t>
  </si>
  <si>
    <t>https://podminky.urs.cz/item/CS_URS_2022_02/767531111</t>
  </si>
  <si>
    <t>nové čistící zóny</t>
  </si>
  <si>
    <t>1,5*2,4</t>
  </si>
  <si>
    <t>1,2*1,6</t>
  </si>
  <si>
    <t>1,75*1,3</t>
  </si>
  <si>
    <t>122</t>
  </si>
  <si>
    <t>69752030</t>
  </si>
  <si>
    <t>rohož vstupní provedení hliník nebo mosaz/gumové vlnovky/</t>
  </si>
  <si>
    <t>-1615387210</t>
  </si>
  <si>
    <t>123</t>
  </si>
  <si>
    <t>767531121</t>
  </si>
  <si>
    <t>Montáž vstupních čistících zón z rohoží osazení rámu mosazného nebo hliníkového zapuštěného z L profilů</t>
  </si>
  <si>
    <t>1958690433</t>
  </si>
  <si>
    <t>https://podminky.urs.cz/item/CS_URS_2022_02/767531121</t>
  </si>
  <si>
    <t>2*(1,5+2,4)</t>
  </si>
  <si>
    <t>2*(1,2+1,6)</t>
  </si>
  <si>
    <t>2*(1,75+1,3)</t>
  </si>
  <si>
    <t>124</t>
  </si>
  <si>
    <t>69752160</t>
  </si>
  <si>
    <t>rám pro zapuštění profil L-30/30 25/25 20/30 15/30-Al</t>
  </si>
  <si>
    <t>1421705830</t>
  </si>
  <si>
    <t>125</t>
  </si>
  <si>
    <t>772991442</t>
  </si>
  <si>
    <t>Očištění vybouraných kamenných dlažeb k dalšímu použití od lepidla</t>
  </si>
  <si>
    <t>-212781533</t>
  </si>
  <si>
    <t>https://podminky.urs.cz/item/CS_URS_2022_02/772991442</t>
  </si>
  <si>
    <t>repase pískovcové dlažby na koruně atiky v rozsahu 75%</t>
  </si>
  <si>
    <t>0,5*(34,6+7,7+10+7,15)*0,75</t>
  </si>
  <si>
    <t>126</t>
  </si>
  <si>
    <t>985131111</t>
  </si>
  <si>
    <t>Očištění ploch stěn, rubu kleneb a podlah tlakovou vodou</t>
  </si>
  <si>
    <t>-2072714553</t>
  </si>
  <si>
    <t>https://podminky.urs.cz/item/CS_URS_2022_02/985131111</t>
  </si>
  <si>
    <t>127</t>
  </si>
  <si>
    <t>772211313</t>
  </si>
  <si>
    <t>Montáž obkladu schodišťových stupňů deskami z měkkých kamenů kladených do lepidla s přímou nebo zakřivenou výstupní čárou deskami stupnicovými pravoúhlými nebo kosoúhlými, tl. přes 30 do 50 mm</t>
  </si>
  <si>
    <t>-849861868</t>
  </si>
  <si>
    <t>https://podminky.urs.cz/item/CS_URS_2022_02/772211313</t>
  </si>
  <si>
    <t>zpětná pokládka pískovcové dlažby na koruně atiky</t>
  </si>
  <si>
    <t>34,6+7,7+10+7,15</t>
  </si>
  <si>
    <t>128</t>
  </si>
  <si>
    <t>58381913</t>
  </si>
  <si>
    <t>deska dlažební smirkovaná pískovec tl 40mm</t>
  </si>
  <si>
    <t>-1353981702</t>
  </si>
  <si>
    <t>zpětná pokládka pískovcové dlažby na koruně atiky - doplnění 25%</t>
  </si>
  <si>
    <t>0,5*0,25*(34,6+7,7+10+7,15)</t>
  </si>
  <si>
    <t>129</t>
  </si>
  <si>
    <t>772991411</t>
  </si>
  <si>
    <t>Dlažby z kamene - ostatní práce čištění nových dlažeb po pokládce základní</t>
  </si>
  <si>
    <t>1576843609</t>
  </si>
  <si>
    <t>https://podminky.urs.cz/item/CS_URS_2022_02/772991411</t>
  </si>
  <si>
    <t>čištění pískovcové dlažby na koruně atiky</t>
  </si>
  <si>
    <t>0,5*(34,6+7,7+10+7,15)</t>
  </si>
  <si>
    <t>130</t>
  </si>
  <si>
    <t>772991422</t>
  </si>
  <si>
    <t>Dlažby z kamene - ostatní práce impregnační nátěr včetně základního čištění dvouvrstvý</t>
  </si>
  <si>
    <t>1144811824</t>
  </si>
  <si>
    <t>https://podminky.urs.cz/item/CS_URS_2022_02/772991422</t>
  </si>
  <si>
    <t>impregnace pískovcové dlažby na koruně atiky</t>
  </si>
  <si>
    <t>131</t>
  </si>
  <si>
    <t>-839596840</t>
  </si>
  <si>
    <t>783</t>
  </si>
  <si>
    <t>Dokončovací práce - nátěry</t>
  </si>
  <si>
    <t>132</t>
  </si>
  <si>
    <t>783306801</t>
  </si>
  <si>
    <t>Odstranění nátěrů ze zámečnických konstrukcí obroušením</t>
  </si>
  <si>
    <t>903037536</t>
  </si>
  <si>
    <t>https://podminky.urs.cz/item/CS_URS_2022_02/783306801</t>
  </si>
  <si>
    <t>133</t>
  </si>
  <si>
    <t>783301313</t>
  </si>
  <si>
    <t>Příprava podkladu zámečnických konstrukcí před provedením nátěru odmaštění odmašťovačem ředidlovým</t>
  </si>
  <si>
    <t>544965046</t>
  </si>
  <si>
    <t>https://podminky.urs.cz/item/CS_URS_2022_02/783301313</t>
  </si>
  <si>
    <t>134</t>
  </si>
  <si>
    <t>783314203</t>
  </si>
  <si>
    <t>Základní antikorozní nátěr zámečnických konstrukcí jednonásobný syntetický samozákladující</t>
  </si>
  <si>
    <t>-1438405835</t>
  </si>
  <si>
    <t>https://podminky.urs.cz/item/CS_URS_2022_02/783314203</t>
  </si>
  <si>
    <t>repase ocelových poklopů kanalizačních šachet</t>
  </si>
  <si>
    <t>(0,85*0,85)*2</t>
  </si>
  <si>
    <t>(1,65*0,95)*2</t>
  </si>
  <si>
    <t>(1,23*0,93)*2</t>
  </si>
  <si>
    <t>(3,14*0,225*0,225)*2</t>
  </si>
  <si>
    <t>135</t>
  </si>
  <si>
    <t>783317101</t>
  </si>
  <si>
    <t>Krycí nátěr (email) zámečnických konstrukcí jednonásobný syntetický standardní</t>
  </si>
  <si>
    <t>-395688539</t>
  </si>
  <si>
    <t>https://podminky.urs.cz/item/CS_URS_2022_02/783317101</t>
  </si>
  <si>
    <t>7,186*2 'Přepočtené koeficientem množství</t>
  </si>
  <si>
    <t>OST</t>
  </si>
  <si>
    <t>Ostatní</t>
  </si>
  <si>
    <t>136</t>
  </si>
  <si>
    <t>OST.Rpol.001</t>
  </si>
  <si>
    <t>D+M ocelový stojan na kola délky 4,8 m, kotveno pomocí přírubových spojů do nosné konstrukce</t>
  </si>
  <si>
    <t>-9206221</t>
  </si>
  <si>
    <t>137</t>
  </si>
  <si>
    <t>OST.Rpol.002</t>
  </si>
  <si>
    <t>D+M sestava dřevěných minipódií různých výškových úrovní (75, 150, 225 a 300 mm) z masivu dubu, jednotlivě půdorysně 1140 x 1140 mm</t>
  </si>
  <si>
    <t>-342736356</t>
  </si>
  <si>
    <t>138</t>
  </si>
  <si>
    <t>OST.Rpol.003</t>
  </si>
  <si>
    <t>D+M mobilní květníky umožňující integraci sedáků po svém obvodu s dostatečnou kapacitou pro sadbu menších stromků, dřevěné části budou z dubového dřeva, kovové části ze zinkované oceli v odstínu RAL 7016</t>
  </si>
  <si>
    <t>128913529</t>
  </si>
  <si>
    <t>139</t>
  </si>
  <si>
    <t>OST.Rpol.004</t>
  </si>
  <si>
    <t>D+M výsadba včetně substrátu do květníků - katalpa trubačovitá</t>
  </si>
  <si>
    <t>-32490097</t>
  </si>
  <si>
    <t>140</t>
  </si>
  <si>
    <t>OST.Rpol.005</t>
  </si>
  <si>
    <t>D+M výsadba do terénu - kultivar akátu</t>
  </si>
  <si>
    <t>40772991</t>
  </si>
  <si>
    <t>141</t>
  </si>
  <si>
    <t>OST.Rpol.006</t>
  </si>
  <si>
    <t>D+M dřevěný chodníček dub 2700 x 1500 mm</t>
  </si>
  <si>
    <t>1321873778</t>
  </si>
  <si>
    <t>142</t>
  </si>
  <si>
    <t>OST.Rpol.007</t>
  </si>
  <si>
    <t>D+M otočná křesla se skrytým roznášecím rámem pod dlažbu, rám tvořen ocelovou konstrukcí o rozměrech cca 1,5 x 1,5 m, dřevěné části budou z dubového dřeva, kovové části ze zinkované oceli v odstínu RAL 7016</t>
  </si>
  <si>
    <t>1304092052</t>
  </si>
  <si>
    <t>143</t>
  </si>
  <si>
    <t>OST.Rpol.008</t>
  </si>
  <si>
    <t>D+M zastíněné posezení sestávající se z trojice lavic pootočených vzájemně o 120º, lavice budou k nosné konstrukci kotveny pomocí přírubového spoje, dřevěné části budou z dubového dřeva, kovové části ze zinkované oceli v odstínu RAL 7016</t>
  </si>
  <si>
    <t>1733251009</t>
  </si>
  <si>
    <t>144</t>
  </si>
  <si>
    <t>OST.Rpol.009</t>
  </si>
  <si>
    <t>D+M zastínění posezení membránovou konstrukcí, která bude na třech bodech kotvena do ocelových sloupů se skrytými přírubovými spoji do nosné konstrukce</t>
  </si>
  <si>
    <t>95601890</t>
  </si>
  <si>
    <t>145</t>
  </si>
  <si>
    <t>OST.Rpol.010</t>
  </si>
  <si>
    <t>D+M umělecké dílo - zrcadlová koule z leštěného nerezu, průměr 1500 mm, kotveno pomocí přírubového spoje do nosné konstrukce</t>
  </si>
  <si>
    <t>1435949001</t>
  </si>
  <si>
    <t>146</t>
  </si>
  <si>
    <t>OST.Rpol.011</t>
  </si>
  <si>
    <t>D+M betonový šachový stolek s betonovými židlemi, židle budou tvaru krychle o hraně 350 mm a budou vážit cca 100 kg, šachový stolek bude vysoký 800 mm a široký 740 mm, jeho váha bude cca 500 kg</t>
  </si>
  <si>
    <t>-763688178</t>
  </si>
  <si>
    <t>147</t>
  </si>
  <si>
    <t>OST.Rpol.012</t>
  </si>
  <si>
    <t>D+M vahadlová houpačka, k nosné_x000d_
konstrukci objektu kotveny pomocí přírubového spoje, dřevěné části budou z dubového dřeva, kovové části ze zinkované oceli v odstínu RAL 7016</t>
  </si>
  <si>
    <t>-1217819247</t>
  </si>
  <si>
    <t>VRN</t>
  </si>
  <si>
    <t>Vedlejší rozpočtové náklady</t>
  </si>
  <si>
    <t>VRN3</t>
  </si>
  <si>
    <t>Zařízení staveniště</t>
  </si>
  <si>
    <t>148</t>
  </si>
  <si>
    <t>030001000</t>
  </si>
  <si>
    <t>1024</t>
  </si>
  <si>
    <t>484064491</t>
  </si>
  <si>
    <t>https://podminky.urs.cz/item/CS_URS_2022_02/030001000</t>
  </si>
  <si>
    <t>Poznámka k položce:_x000d_
vybavení staveniště, sklad materiálů, oplocení a zabezpečení staveniště apod.</t>
  </si>
  <si>
    <t>VRN6</t>
  </si>
  <si>
    <t>Územní vlivy</t>
  </si>
  <si>
    <t>149</t>
  </si>
  <si>
    <t>061002000</t>
  </si>
  <si>
    <t>Vliv klimatických podmínek</t>
  </si>
  <si>
    <t>-1710270464</t>
  </si>
  <si>
    <t>https://podminky.urs.cz/item/CS_URS_2022_02/061002000</t>
  </si>
  <si>
    <t>zakrývání nosné konstrukce stropu podzemních garáží proti zatečení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</si>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</sst>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1112003" TargetMode="External" /><Relationship Id="rId2" Type="http://schemas.openxmlformats.org/officeDocument/2006/relationships/hyperlink" Target="https://podminky.urs.cz/item/CS_URS_2022_02/113106123" TargetMode="External" /><Relationship Id="rId3" Type="http://schemas.openxmlformats.org/officeDocument/2006/relationships/hyperlink" Target="https://podminky.urs.cz/item/CS_URS_2022_02/113106121" TargetMode="External" /><Relationship Id="rId4" Type="http://schemas.openxmlformats.org/officeDocument/2006/relationships/hyperlink" Target="https://podminky.urs.cz/item/CS_URS_2022_02/113107011" TargetMode="External" /><Relationship Id="rId5" Type="http://schemas.openxmlformats.org/officeDocument/2006/relationships/hyperlink" Target="https://podminky.urs.cz/item/CS_URS_2022_02/113106141" TargetMode="External" /><Relationship Id="rId6" Type="http://schemas.openxmlformats.org/officeDocument/2006/relationships/hyperlink" Target="https://podminky.urs.cz/item/CS_URS_2022_02/113107512" TargetMode="External" /><Relationship Id="rId7" Type="http://schemas.openxmlformats.org/officeDocument/2006/relationships/hyperlink" Target="https://podminky.urs.cz/item/CS_URS_2022_02/111301111" TargetMode="External" /><Relationship Id="rId8" Type="http://schemas.openxmlformats.org/officeDocument/2006/relationships/hyperlink" Target="https://podminky.urs.cz/item/CS_URS_2022_02/131151100" TargetMode="External" /><Relationship Id="rId9" Type="http://schemas.openxmlformats.org/officeDocument/2006/relationships/hyperlink" Target="https://podminky.urs.cz/item/CS_URS_2022_02/113202111" TargetMode="External" /><Relationship Id="rId10" Type="http://schemas.openxmlformats.org/officeDocument/2006/relationships/hyperlink" Target="https://podminky.urs.cz/item/CS_URS_2022_02/162211311" TargetMode="External" /><Relationship Id="rId11" Type="http://schemas.openxmlformats.org/officeDocument/2006/relationships/hyperlink" Target="https://podminky.urs.cz/item/CS_URS_2022_02/162211319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62751117" TargetMode="External" /><Relationship Id="rId14" Type="http://schemas.openxmlformats.org/officeDocument/2006/relationships/hyperlink" Target="https://podminky.urs.cz/item/CS_URS_2022_02/162751119" TargetMode="External" /><Relationship Id="rId15" Type="http://schemas.openxmlformats.org/officeDocument/2006/relationships/hyperlink" Target="https://podminky.urs.cz/item/CS_URS_2022_02/171251201" TargetMode="External" /><Relationship Id="rId16" Type="http://schemas.openxmlformats.org/officeDocument/2006/relationships/hyperlink" Target="https://podminky.urs.cz/item/CS_URS_2022_02/171201221" TargetMode="External" /><Relationship Id="rId17" Type="http://schemas.openxmlformats.org/officeDocument/2006/relationships/hyperlink" Target="https://podminky.urs.cz/item/CS_URS_2022_02/890311811" TargetMode="External" /><Relationship Id="rId18" Type="http://schemas.openxmlformats.org/officeDocument/2006/relationships/hyperlink" Target="https://podminky.urs.cz/item/CS_URS_2022_02/899101211" TargetMode="External" /><Relationship Id="rId19" Type="http://schemas.openxmlformats.org/officeDocument/2006/relationships/hyperlink" Target="https://podminky.urs.cz/item/CS_URS_2022_02/899103211" TargetMode="External" /><Relationship Id="rId20" Type="http://schemas.openxmlformats.org/officeDocument/2006/relationships/hyperlink" Target="https://podminky.urs.cz/item/CS_URS_2022_02/962032241" TargetMode="External" /><Relationship Id="rId21" Type="http://schemas.openxmlformats.org/officeDocument/2006/relationships/hyperlink" Target="https://podminky.urs.cz/item/CS_URS_2022_02/965042141" TargetMode="External" /><Relationship Id="rId22" Type="http://schemas.openxmlformats.org/officeDocument/2006/relationships/hyperlink" Target="https://podminky.urs.cz/item/CS_URS_2022_02/966001211" TargetMode="External" /><Relationship Id="rId23" Type="http://schemas.openxmlformats.org/officeDocument/2006/relationships/hyperlink" Target="https://podminky.urs.cz/item/CS_URS_2022_02/966008221" TargetMode="External" /><Relationship Id="rId24" Type="http://schemas.openxmlformats.org/officeDocument/2006/relationships/hyperlink" Target="https://podminky.urs.cz/item/CS_URS_2022_02/966051111" TargetMode="External" /><Relationship Id="rId25" Type="http://schemas.openxmlformats.org/officeDocument/2006/relationships/hyperlink" Target="https://podminky.urs.cz/item/CS_URS_2022_02/977151119" TargetMode="External" /><Relationship Id="rId26" Type="http://schemas.openxmlformats.org/officeDocument/2006/relationships/hyperlink" Target="https://podminky.urs.cz/item/CS_URS_2022_02/977342111" TargetMode="External" /><Relationship Id="rId27" Type="http://schemas.openxmlformats.org/officeDocument/2006/relationships/hyperlink" Target="https://podminky.urs.cz/item/CS_URS_2022_02/997013111" TargetMode="External" /><Relationship Id="rId28" Type="http://schemas.openxmlformats.org/officeDocument/2006/relationships/hyperlink" Target="https://podminky.urs.cz/item/CS_URS_2022_02/997013511" TargetMode="External" /><Relationship Id="rId29" Type="http://schemas.openxmlformats.org/officeDocument/2006/relationships/hyperlink" Target="https://podminky.urs.cz/item/CS_URS_2022_02/997013509" TargetMode="External" /><Relationship Id="rId30" Type="http://schemas.openxmlformats.org/officeDocument/2006/relationships/hyperlink" Target="https://podminky.urs.cz/item/CS_URS_2022_02/997013601" TargetMode="External" /><Relationship Id="rId31" Type="http://schemas.openxmlformats.org/officeDocument/2006/relationships/hyperlink" Target="https://podminky.urs.cz/item/CS_URS_2022_02/997013603" TargetMode="External" /><Relationship Id="rId32" Type="http://schemas.openxmlformats.org/officeDocument/2006/relationships/hyperlink" Target="https://podminky.urs.cz/item/CS_URS_2022_02/997013631" TargetMode="External" /><Relationship Id="rId33" Type="http://schemas.openxmlformats.org/officeDocument/2006/relationships/hyperlink" Target="https://podminky.urs.cz/item/CS_URS_2022_02/997013814" TargetMode="External" /><Relationship Id="rId34" Type="http://schemas.openxmlformats.org/officeDocument/2006/relationships/hyperlink" Target="https://podminky.urs.cz/item/CS_URS_2022_02/712331801" TargetMode="External" /><Relationship Id="rId35" Type="http://schemas.openxmlformats.org/officeDocument/2006/relationships/hyperlink" Target="https://podminky.urs.cz/item/CS_URS_2022_02/712340831" TargetMode="External" /><Relationship Id="rId36" Type="http://schemas.openxmlformats.org/officeDocument/2006/relationships/hyperlink" Target="https://podminky.urs.cz/item/CS_URS_2022_02/998712201" TargetMode="External" /><Relationship Id="rId37" Type="http://schemas.openxmlformats.org/officeDocument/2006/relationships/hyperlink" Target="https://podminky.urs.cz/item/CS_URS_2022_02/721210822" TargetMode="External" /><Relationship Id="rId38" Type="http://schemas.openxmlformats.org/officeDocument/2006/relationships/hyperlink" Target="https://podminky.urs.cz/item/CS_URS_2022_02/998721201" TargetMode="External" /><Relationship Id="rId39" Type="http://schemas.openxmlformats.org/officeDocument/2006/relationships/hyperlink" Target="https://podminky.urs.cz/item/CS_URS_2022_02/741372833" TargetMode="External" /><Relationship Id="rId40" Type="http://schemas.openxmlformats.org/officeDocument/2006/relationships/hyperlink" Target="https://podminky.urs.cz/item/CS_URS_2022_02/998741201" TargetMode="External" /><Relationship Id="rId41" Type="http://schemas.openxmlformats.org/officeDocument/2006/relationships/hyperlink" Target="https://podminky.urs.cz/item/CS_URS_2022_02/772212812" TargetMode="External" /><Relationship Id="rId42" Type="http://schemas.openxmlformats.org/officeDocument/2006/relationships/hyperlink" Target="https://podminky.urs.cz/item/CS_URS_2022_02/99877220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12121" TargetMode="External" /><Relationship Id="rId2" Type="http://schemas.openxmlformats.org/officeDocument/2006/relationships/hyperlink" Target="https://podminky.urs.cz/item/CS_URS_2022_02/174111101" TargetMode="External" /><Relationship Id="rId3" Type="http://schemas.openxmlformats.org/officeDocument/2006/relationships/hyperlink" Target="https://podminky.urs.cz/item/CS_URS_2022_02/16711110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25120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271532212" TargetMode="External" /><Relationship Id="rId9" Type="http://schemas.openxmlformats.org/officeDocument/2006/relationships/hyperlink" Target="https://podminky.urs.cz/item/CS_URS_2022_02/319202331" TargetMode="External" /><Relationship Id="rId10" Type="http://schemas.openxmlformats.org/officeDocument/2006/relationships/hyperlink" Target="https://podminky.urs.cz/item/CS_URS_2022_02/330321515" TargetMode="External" /><Relationship Id="rId11" Type="http://schemas.openxmlformats.org/officeDocument/2006/relationships/hyperlink" Target="https://podminky.urs.cz/item/CS_URS_2022_02/331351125" TargetMode="External" /><Relationship Id="rId12" Type="http://schemas.openxmlformats.org/officeDocument/2006/relationships/hyperlink" Target="https://podminky.urs.cz/item/CS_URS_2022_02/331351126" TargetMode="External" /><Relationship Id="rId13" Type="http://schemas.openxmlformats.org/officeDocument/2006/relationships/hyperlink" Target="https://podminky.urs.cz/item/CS_URS_2022_02/331351911" TargetMode="External" /><Relationship Id="rId14" Type="http://schemas.openxmlformats.org/officeDocument/2006/relationships/hyperlink" Target="https://podminky.urs.cz/item/CS_URS_2022_02/331361821" TargetMode="External" /><Relationship Id="rId15" Type="http://schemas.openxmlformats.org/officeDocument/2006/relationships/hyperlink" Target="https://podminky.urs.cz/item/CS_URS_2022_02/430321414" TargetMode="External" /><Relationship Id="rId16" Type="http://schemas.openxmlformats.org/officeDocument/2006/relationships/hyperlink" Target="https://podminky.urs.cz/item/CS_URS_2022_02/430361821" TargetMode="External" /><Relationship Id="rId17" Type="http://schemas.openxmlformats.org/officeDocument/2006/relationships/hyperlink" Target="https://podminky.urs.cz/item/CS_URS_2022_02/596811312" TargetMode="External" /><Relationship Id="rId18" Type="http://schemas.openxmlformats.org/officeDocument/2006/relationships/hyperlink" Target="https://podminky.urs.cz/item/CS_URS_2022_02/564831111" TargetMode="External" /><Relationship Id="rId19" Type="http://schemas.openxmlformats.org/officeDocument/2006/relationships/hyperlink" Target="https://podminky.urs.cz/item/CS_URS_2022_02/596811311" TargetMode="External" /><Relationship Id="rId20" Type="http://schemas.openxmlformats.org/officeDocument/2006/relationships/hyperlink" Target="https://podminky.urs.cz/item/CS_URS_2022_02/564831111" TargetMode="External" /><Relationship Id="rId21" Type="http://schemas.openxmlformats.org/officeDocument/2006/relationships/hyperlink" Target="https://podminky.urs.cz/item/CS_URS_2022_02/591211111" TargetMode="External" /><Relationship Id="rId22" Type="http://schemas.openxmlformats.org/officeDocument/2006/relationships/hyperlink" Target="https://podminky.urs.cz/item/CS_URS_2022_02/564831111" TargetMode="External" /><Relationship Id="rId23" Type="http://schemas.openxmlformats.org/officeDocument/2006/relationships/hyperlink" Target="https://podminky.urs.cz/item/CS_URS_2022_02/579231312" TargetMode="External" /><Relationship Id="rId24" Type="http://schemas.openxmlformats.org/officeDocument/2006/relationships/hyperlink" Target="https://podminky.urs.cz/item/CS_URS_2022_02/564811112" TargetMode="External" /><Relationship Id="rId25" Type="http://schemas.openxmlformats.org/officeDocument/2006/relationships/hyperlink" Target="https://podminky.urs.cz/item/CS_URS_2022_02/631311115" TargetMode="External" /><Relationship Id="rId26" Type="http://schemas.openxmlformats.org/officeDocument/2006/relationships/hyperlink" Target="https://podminky.urs.cz/item/CS_URS_2022_02/564710011" TargetMode="External" /><Relationship Id="rId27" Type="http://schemas.openxmlformats.org/officeDocument/2006/relationships/hyperlink" Target="https://podminky.urs.cz/item/CS_URS_2022_02/181411151" TargetMode="External" /><Relationship Id="rId28" Type="http://schemas.openxmlformats.org/officeDocument/2006/relationships/hyperlink" Target="https://podminky.urs.cz/item/CS_URS_2022_02/182303111" TargetMode="External" /><Relationship Id="rId29" Type="http://schemas.openxmlformats.org/officeDocument/2006/relationships/hyperlink" Target="https://podminky.urs.cz/item/CS_URS_2022_02/622635021" TargetMode="External" /><Relationship Id="rId30" Type="http://schemas.openxmlformats.org/officeDocument/2006/relationships/hyperlink" Target="https://podminky.urs.cz/item/CS_URS_2022_02/631311116" TargetMode="External" /><Relationship Id="rId31" Type="http://schemas.openxmlformats.org/officeDocument/2006/relationships/hyperlink" Target="https://podminky.urs.cz/item/CS_URS_2022_02/631319011" TargetMode="External" /><Relationship Id="rId32" Type="http://schemas.openxmlformats.org/officeDocument/2006/relationships/hyperlink" Target="https://podminky.urs.cz/item/CS_URS_2022_02/631319171" TargetMode="External" /><Relationship Id="rId33" Type="http://schemas.openxmlformats.org/officeDocument/2006/relationships/hyperlink" Target="https://podminky.urs.cz/item/CS_URS_2022_02/631362021" TargetMode="External" /><Relationship Id="rId34" Type="http://schemas.openxmlformats.org/officeDocument/2006/relationships/hyperlink" Target="https://podminky.urs.cz/item/CS_URS_2022_02/634911124" TargetMode="External" /><Relationship Id="rId35" Type="http://schemas.openxmlformats.org/officeDocument/2006/relationships/hyperlink" Target="https://podminky.urs.cz/item/CS_URS_2022_02/634662111" TargetMode="External" /><Relationship Id="rId36" Type="http://schemas.openxmlformats.org/officeDocument/2006/relationships/hyperlink" Target="https://podminky.urs.cz/item/CS_URS_2022_02/894302161" TargetMode="External" /><Relationship Id="rId37" Type="http://schemas.openxmlformats.org/officeDocument/2006/relationships/hyperlink" Target="https://podminky.urs.cz/item/CS_URS_2022_02/894502201" TargetMode="External" /><Relationship Id="rId38" Type="http://schemas.openxmlformats.org/officeDocument/2006/relationships/hyperlink" Target="https://podminky.urs.cz/item/CS_URS_2022_02/894608112" TargetMode="External" /><Relationship Id="rId39" Type="http://schemas.openxmlformats.org/officeDocument/2006/relationships/hyperlink" Target="https://podminky.urs.cz/item/CS_URS_2022_02/899101113" TargetMode="External" /><Relationship Id="rId40" Type="http://schemas.openxmlformats.org/officeDocument/2006/relationships/hyperlink" Target="https://podminky.urs.cz/item/CS_URS_2022_02/899103113" TargetMode="External" /><Relationship Id="rId41" Type="http://schemas.openxmlformats.org/officeDocument/2006/relationships/hyperlink" Target="https://podminky.urs.cz/item/CS_URS_2022_02/916231213" TargetMode="External" /><Relationship Id="rId42" Type="http://schemas.openxmlformats.org/officeDocument/2006/relationships/hyperlink" Target="https://podminky.urs.cz/item/CS_URS_2022_02/451577777" TargetMode="External" /><Relationship Id="rId43" Type="http://schemas.openxmlformats.org/officeDocument/2006/relationships/hyperlink" Target="https://podminky.urs.cz/item/CS_URS_2022_02/919726121" TargetMode="External" /><Relationship Id="rId44" Type="http://schemas.openxmlformats.org/officeDocument/2006/relationships/hyperlink" Target="https://podminky.urs.cz/item/CS_URS_2022_02/919726122" TargetMode="External" /><Relationship Id="rId45" Type="http://schemas.openxmlformats.org/officeDocument/2006/relationships/hyperlink" Target="https://podminky.urs.cz/item/CS_URS_2022_02/935113111" TargetMode="External" /><Relationship Id="rId46" Type="http://schemas.openxmlformats.org/officeDocument/2006/relationships/hyperlink" Target="https://podminky.urs.cz/item/CS_URS_2022_02/952901131" TargetMode="External" /><Relationship Id="rId47" Type="http://schemas.openxmlformats.org/officeDocument/2006/relationships/hyperlink" Target="https://podminky.urs.cz/item/CS_URS_2022_02/952902501" TargetMode="External" /><Relationship Id="rId48" Type="http://schemas.openxmlformats.org/officeDocument/2006/relationships/hyperlink" Target="https://podminky.urs.cz/item/CS_URS_2022_02/998229112" TargetMode="External" /><Relationship Id="rId49" Type="http://schemas.openxmlformats.org/officeDocument/2006/relationships/hyperlink" Target="https://podminky.urs.cz/item/CS_URS_2022_02/998223011" TargetMode="External" /><Relationship Id="rId50" Type="http://schemas.openxmlformats.org/officeDocument/2006/relationships/hyperlink" Target="https://podminky.urs.cz/item/CS_URS_2022_02/998223094" TargetMode="External" /><Relationship Id="rId51" Type="http://schemas.openxmlformats.org/officeDocument/2006/relationships/hyperlink" Target="https://podminky.urs.cz/item/CS_URS_2022_02/998223095" TargetMode="External" /><Relationship Id="rId52" Type="http://schemas.openxmlformats.org/officeDocument/2006/relationships/hyperlink" Target="https://podminky.urs.cz/item/CS_URS_2022_02/711112001" TargetMode="External" /><Relationship Id="rId53" Type="http://schemas.openxmlformats.org/officeDocument/2006/relationships/hyperlink" Target="https://podminky.urs.cz/item/CS_URS_2022_02/711142559" TargetMode="External" /><Relationship Id="rId54" Type="http://schemas.openxmlformats.org/officeDocument/2006/relationships/hyperlink" Target="https://podminky.urs.cz/item/CS_URS_2022_02/711142559" TargetMode="External" /><Relationship Id="rId55" Type="http://schemas.openxmlformats.org/officeDocument/2006/relationships/hyperlink" Target="https://podminky.urs.cz/item/CS_URS_2022_02/711161212" TargetMode="External" /><Relationship Id="rId56" Type="http://schemas.openxmlformats.org/officeDocument/2006/relationships/hyperlink" Target="https://podminky.urs.cz/item/CS_URS_2022_02/998711201" TargetMode="External" /><Relationship Id="rId57" Type="http://schemas.openxmlformats.org/officeDocument/2006/relationships/hyperlink" Target="https://podminky.urs.cz/item/CS_URS_2022_02/712311101" TargetMode="External" /><Relationship Id="rId58" Type="http://schemas.openxmlformats.org/officeDocument/2006/relationships/hyperlink" Target="https://podminky.urs.cz/item/CS_URS_2022_02/712332122" TargetMode="External" /><Relationship Id="rId59" Type="http://schemas.openxmlformats.org/officeDocument/2006/relationships/hyperlink" Target="https://podminky.urs.cz/item/CS_URS_2022_02/712341559" TargetMode="External" /><Relationship Id="rId60" Type="http://schemas.openxmlformats.org/officeDocument/2006/relationships/hyperlink" Target="https://podminky.urs.cz/item/CS_URS_2022_02/712341559" TargetMode="External" /><Relationship Id="rId61" Type="http://schemas.openxmlformats.org/officeDocument/2006/relationships/hyperlink" Target="https://podminky.urs.cz/item/CS_URS_2022_02/712341715" TargetMode="External" /><Relationship Id="rId62" Type="http://schemas.openxmlformats.org/officeDocument/2006/relationships/hyperlink" Target="https://podminky.urs.cz/item/CS_URS_2022_02/712771611" TargetMode="External" /><Relationship Id="rId63" Type="http://schemas.openxmlformats.org/officeDocument/2006/relationships/hyperlink" Target="https://podminky.urs.cz/item/CS_URS_2022_02/712811101" TargetMode="External" /><Relationship Id="rId64" Type="http://schemas.openxmlformats.org/officeDocument/2006/relationships/hyperlink" Target="https://podminky.urs.cz/item/CS_URS_2022_02/712841559" TargetMode="External" /><Relationship Id="rId65" Type="http://schemas.openxmlformats.org/officeDocument/2006/relationships/hyperlink" Target="https://podminky.urs.cz/item/CS_URS_2022_02/712841559" TargetMode="External" /><Relationship Id="rId66" Type="http://schemas.openxmlformats.org/officeDocument/2006/relationships/hyperlink" Target="https://podminky.urs.cz/item/CS_URS_2022_02/998712201" TargetMode="External" /><Relationship Id="rId67" Type="http://schemas.openxmlformats.org/officeDocument/2006/relationships/hyperlink" Target="https://podminky.urs.cz/item/CS_URS_2022_02/713141212" TargetMode="External" /><Relationship Id="rId68" Type="http://schemas.openxmlformats.org/officeDocument/2006/relationships/hyperlink" Target="https://podminky.urs.cz/item/CS_URS_2022_02/998713201" TargetMode="External" /><Relationship Id="rId69" Type="http://schemas.openxmlformats.org/officeDocument/2006/relationships/hyperlink" Target="https://podminky.urs.cz/item/CS_URS_2022_02/721173315" TargetMode="External" /><Relationship Id="rId70" Type="http://schemas.openxmlformats.org/officeDocument/2006/relationships/hyperlink" Target="https://podminky.urs.cz/item/CS_URS_2022_02/721239114" TargetMode="External" /><Relationship Id="rId71" Type="http://schemas.openxmlformats.org/officeDocument/2006/relationships/hyperlink" Target="https://podminky.urs.cz/item/CS_URS_2022_02/998721201" TargetMode="External" /><Relationship Id="rId72" Type="http://schemas.openxmlformats.org/officeDocument/2006/relationships/hyperlink" Target="https://podminky.urs.cz/item/CS_URS_2022_02/998741201" TargetMode="External" /><Relationship Id="rId73" Type="http://schemas.openxmlformats.org/officeDocument/2006/relationships/hyperlink" Target="https://podminky.urs.cz/item/CS_URS_2022_02/783442101" TargetMode="External" /><Relationship Id="rId74" Type="http://schemas.openxmlformats.org/officeDocument/2006/relationships/hyperlink" Target="https://podminky.urs.cz/item/CS_URS_2022_02/998764201" TargetMode="External" /><Relationship Id="rId75" Type="http://schemas.openxmlformats.org/officeDocument/2006/relationships/hyperlink" Target="https://podminky.urs.cz/item/CS_URS_2022_02/767531111" TargetMode="External" /><Relationship Id="rId76" Type="http://schemas.openxmlformats.org/officeDocument/2006/relationships/hyperlink" Target="https://podminky.urs.cz/item/CS_URS_2022_02/767531121" TargetMode="External" /><Relationship Id="rId77" Type="http://schemas.openxmlformats.org/officeDocument/2006/relationships/hyperlink" Target="https://podminky.urs.cz/item/CS_URS_2022_02/772991442" TargetMode="External" /><Relationship Id="rId78" Type="http://schemas.openxmlformats.org/officeDocument/2006/relationships/hyperlink" Target="https://podminky.urs.cz/item/CS_URS_2022_02/985131111" TargetMode="External" /><Relationship Id="rId79" Type="http://schemas.openxmlformats.org/officeDocument/2006/relationships/hyperlink" Target="https://podminky.urs.cz/item/CS_URS_2022_02/772211313" TargetMode="External" /><Relationship Id="rId80" Type="http://schemas.openxmlformats.org/officeDocument/2006/relationships/hyperlink" Target="https://podminky.urs.cz/item/CS_URS_2022_02/772991411" TargetMode="External" /><Relationship Id="rId81" Type="http://schemas.openxmlformats.org/officeDocument/2006/relationships/hyperlink" Target="https://podminky.urs.cz/item/CS_URS_2022_02/772991422" TargetMode="External" /><Relationship Id="rId82" Type="http://schemas.openxmlformats.org/officeDocument/2006/relationships/hyperlink" Target="https://podminky.urs.cz/item/CS_URS_2022_02/998772201" TargetMode="External" /><Relationship Id="rId83" Type="http://schemas.openxmlformats.org/officeDocument/2006/relationships/hyperlink" Target="https://podminky.urs.cz/item/CS_URS_2022_02/783306801" TargetMode="External" /><Relationship Id="rId84" Type="http://schemas.openxmlformats.org/officeDocument/2006/relationships/hyperlink" Target="https://podminky.urs.cz/item/CS_URS_2022_02/783301313" TargetMode="External" /><Relationship Id="rId85" Type="http://schemas.openxmlformats.org/officeDocument/2006/relationships/hyperlink" Target="https://podminky.urs.cz/item/CS_URS_2022_02/783314203" TargetMode="External" /><Relationship Id="rId86" Type="http://schemas.openxmlformats.org/officeDocument/2006/relationships/hyperlink" Target="https://podminky.urs.cz/item/CS_URS_2022_02/783317101" TargetMode="External" /><Relationship Id="rId87" Type="http://schemas.openxmlformats.org/officeDocument/2006/relationships/hyperlink" Target="https://podminky.urs.cz/item/CS_URS_2022_02/030001000" TargetMode="External" /><Relationship Id="rId88" Type="http://schemas.openxmlformats.org/officeDocument/2006/relationships/hyperlink" Target="https://podminky.urs.cz/item/CS_URS_2022_02/061002000" TargetMode="External" /><Relationship Id="rId8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20210725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Projektová dokumentace opravy terasy nad garážemi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Bytový dům Eliška - Náměstí Přemyslovců 8/21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12. 9. 2022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Nymburk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Bourací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Bourací práce'!P89</f>
        <v>0</v>
      </c>
      <c r="AV55" s="121">
        <f>'SO-01 - Bourací práce'!J33</f>
        <v>0</v>
      </c>
      <c r="AW55" s="121">
        <f>'SO-01 - Bourací práce'!J34</f>
        <v>0</v>
      </c>
      <c r="AX55" s="121">
        <f>'SO-01 - Bourací práce'!J35</f>
        <v>0</v>
      </c>
      <c r="AY55" s="121">
        <f>'SO-01 - Bourací práce'!J36</f>
        <v>0</v>
      </c>
      <c r="AZ55" s="121">
        <f>'SO-01 - Bourací práce'!F33</f>
        <v>0</v>
      </c>
      <c r="BA55" s="121">
        <f>'SO-01 - Bourací práce'!F34</f>
        <v>0</v>
      </c>
      <c r="BB55" s="121">
        <f>'SO-01 - Bourací práce'!F35</f>
        <v>0</v>
      </c>
      <c r="BC55" s="121">
        <f>'SO-01 - Bourací práce'!F36</f>
        <v>0</v>
      </c>
      <c r="BD55" s="123">
        <f>'SO-01 - Bourací práce'!F37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16.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'SO-02 - Architektonicko-s...'!J30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'SO-02 - Architektonicko-s...'!P103</f>
        <v>0</v>
      </c>
      <c r="AV56" s="126">
        <f>'SO-02 - Architektonicko-s...'!J33</f>
        <v>0</v>
      </c>
      <c r="AW56" s="126">
        <f>'SO-02 - Architektonicko-s...'!J34</f>
        <v>0</v>
      </c>
      <c r="AX56" s="126">
        <f>'SO-02 - Architektonicko-s...'!J35</f>
        <v>0</v>
      </c>
      <c r="AY56" s="126">
        <f>'SO-02 - Architektonicko-s...'!J36</f>
        <v>0</v>
      </c>
      <c r="AZ56" s="126">
        <f>'SO-02 - Architektonicko-s...'!F33</f>
        <v>0</v>
      </c>
      <c r="BA56" s="126">
        <f>'SO-02 - Architektonicko-s...'!F34</f>
        <v>0</v>
      </c>
      <c r="BB56" s="126">
        <f>'SO-02 - Architektonicko-s...'!F35</f>
        <v>0</v>
      </c>
      <c r="BC56" s="126">
        <f>'SO-02 - Architektonicko-s...'!F36</f>
        <v>0</v>
      </c>
      <c r="BD56" s="128">
        <f>'SO-02 - Architektonicko-s...'!F37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MrPDx3x7Vmzm4IxbGkeJyFcwZVnIQfz3EMV2pWeoWFIH/eRQPy0BOUOiFwj9rzISPe8ke6jvwa29cJ/Bd+He7g==" hashValue="Zve8RdMvNyZokXb3z/2dmG7RVHTvcOU+v0MtpDI/6xUzrVlUoa58u0GBq+L1dXWkIatWCxpwyOW81t8baz9qA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-01 - Bourací práce'!C2" display="/"/>
    <hyperlink ref="A56" location="'SO-02 - Architektonicko-s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Projektová dokumentace opravy terasy nad garážemi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ROUND((SUM(BE89:BE270)),  2)</f>
        <v>0</v>
      </c>
      <c r="G33" s="39"/>
      <c r="H33" s="39"/>
      <c r="I33" s="149">
        <v>0.20999999999999999</v>
      </c>
      <c r="J33" s="148">
        <f>ROUND(((SUM(BE89:BE270))*I33),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ROUND((SUM(BF89:BF270)),  2)</f>
        <v>0</v>
      </c>
      <c r="G34" s="39"/>
      <c r="H34" s="39"/>
      <c r="I34" s="149">
        <v>0.14999999999999999</v>
      </c>
      <c r="J34" s="148">
        <f>ROUND(((SUM(BF89:BF270))*I34),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ROUND((SUM(BG89:BG270)),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ROUND((SUM(BH89:BH270)),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ROUND((SUM(BI89:BI270)),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Projektová dokumentace opravy terasy nad garážemi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Bourací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Bytový dům Eliška - Náměstí Přemyslovců 8/21</v>
      </c>
      <c r="G52" s="41"/>
      <c r="H52" s="41"/>
      <c r="I52" s="33" t="s">
        <v>23</v>
      </c>
      <c r="J52" s="73" t="str">
        <f>IF(J12="","",J12)</f>
        <v>12. 9. 2022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Nymburk</v>
      </c>
      <c r="G54" s="41"/>
      <c r="H54" s="41"/>
      <c r="I54" s="33" t="s">
        <v>32</v>
      </c>
      <c r="J54" s="37" t="str">
        <f>E21</f>
        <v>DEKPROJEKT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DEKPROJEKT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J170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J186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J221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99</v>
      </c>
      <c r="E65" s="169"/>
      <c r="F65" s="169"/>
      <c r="G65" s="169"/>
      <c r="H65" s="169"/>
      <c r="I65" s="169"/>
      <c r="J65" s="170">
        <f>J240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J241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J252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J259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J264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104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Projektová dokumentace opravy terasy nad garážemi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88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SO-01 - Bourací práce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Bytový dům Eliška - Náměstí Přemyslovců 8/21</v>
      </c>
      <c r="G83" s="41"/>
      <c r="H83" s="41"/>
      <c r="I83" s="33" t="s">
        <v>23</v>
      </c>
      <c r="J83" s="73" t="str">
        <f>IF(J12="","",J12)</f>
        <v>12. 9. 2022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Nymburk</v>
      </c>
      <c r="G85" s="41"/>
      <c r="H85" s="41"/>
      <c r="I85" s="33" t="s">
        <v>32</v>
      </c>
      <c r="J85" s="37" t="str">
        <f>E21</f>
        <v>DEKPROJEKT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30</v>
      </c>
      <c r="D86" s="41"/>
      <c r="E86" s="41"/>
      <c r="F86" s="28" t="str">
        <f>IF(E18="","",E18)</f>
        <v>Vyplň údaj</v>
      </c>
      <c r="G86" s="41"/>
      <c r="H86" s="41"/>
      <c r="I86" s="33" t="s">
        <v>36</v>
      </c>
      <c r="J86" s="37" t="str">
        <f>E24</f>
        <v>DEKPROJEKT s.r.o.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105</v>
      </c>
      <c r="D88" s="181" t="s">
        <v>58</v>
      </c>
      <c r="E88" s="181" t="s">
        <v>54</v>
      </c>
      <c r="F88" s="181" t="s">
        <v>55</v>
      </c>
      <c r="G88" s="181" t="s">
        <v>106</v>
      </c>
      <c r="H88" s="181" t="s">
        <v>107</v>
      </c>
      <c r="I88" s="181" t="s">
        <v>108</v>
      </c>
      <c r="J88" s="181" t="s">
        <v>92</v>
      </c>
      <c r="K88" s="182" t="s">
        <v>109</v>
      </c>
      <c r="L88" s="183"/>
      <c r="M88" s="93" t="s">
        <v>19</v>
      </c>
      <c r="N88" s="94" t="s">
        <v>43</v>
      </c>
      <c r="O88" s="94" t="s">
        <v>110</v>
      </c>
      <c r="P88" s="94" t="s">
        <v>111</v>
      </c>
      <c r="Q88" s="94" t="s">
        <v>112</v>
      </c>
      <c r="R88" s="94" t="s">
        <v>113</v>
      </c>
      <c r="S88" s="94" t="s">
        <v>114</v>
      </c>
      <c r="T88" s="95" t="s">
        <v>115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116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P90+P240</f>
        <v>0</v>
      </c>
      <c r="Q89" s="97"/>
      <c r="R89" s="186">
        <f>R90+R240</f>
        <v>0.00364</v>
      </c>
      <c r="S89" s="97"/>
      <c r="T89" s="187">
        <f>T90+T240</f>
        <v>1013.946403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72</v>
      </c>
      <c r="AU89" s="18" t="s">
        <v>93</v>
      </c>
      <c r="BK89" s="188">
        <f>BK90+BK240</f>
        <v>0</v>
      </c>
    </row>
    <row r="90" s="12" customFormat="1" ht="25.92" customHeight="1">
      <c r="A90" s="12"/>
      <c r="B90" s="189"/>
      <c r="C90" s="190"/>
      <c r="D90" s="191" t="s">
        <v>72</v>
      </c>
      <c r="E90" s="192" t="s">
        <v>117</v>
      </c>
      <c r="F90" s="192" t="s">
        <v>118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P91+P170+P186+P221</f>
        <v>0</v>
      </c>
      <c r="Q90" s="197"/>
      <c r="R90" s="198">
        <f>R91+R170+R186+R221</f>
        <v>0.00364</v>
      </c>
      <c r="S90" s="197"/>
      <c r="T90" s="199">
        <f>T91+T170+T186+T221</f>
        <v>1002.368645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73</v>
      </c>
      <c r="AY90" s="200" t="s">
        <v>119</v>
      </c>
      <c r="BK90" s="202">
        <f>BK91+BK170+BK186+BK221</f>
        <v>0</v>
      </c>
    </row>
    <row r="91" s="12" customFormat="1" ht="22.8" customHeight="1">
      <c r="A91" s="12"/>
      <c r="B91" s="189"/>
      <c r="C91" s="190"/>
      <c r="D91" s="191" t="s">
        <v>72</v>
      </c>
      <c r="E91" s="203" t="s">
        <v>81</v>
      </c>
      <c r="F91" s="203" t="s">
        <v>120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SUM(P92:P169)</f>
        <v>0</v>
      </c>
      <c r="Q91" s="197"/>
      <c r="R91" s="198">
        <f>SUM(R92:R169)</f>
        <v>0</v>
      </c>
      <c r="S91" s="197"/>
      <c r="T91" s="199">
        <f>SUM(T92:T169)</f>
        <v>675.15478499999995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81</v>
      </c>
      <c r="AT91" s="201" t="s">
        <v>72</v>
      </c>
      <c r="AU91" s="201" t="s">
        <v>81</v>
      </c>
      <c r="AY91" s="200" t="s">
        <v>119</v>
      </c>
      <c r="BK91" s="202">
        <f>SUM(BK92:BK169)</f>
        <v>0</v>
      </c>
    </row>
    <row r="92" s="2" customFormat="1" ht="16.5" customHeight="1">
      <c r="A92" s="39"/>
      <c r="B92" s="40"/>
      <c r="C92" s="205" t="s">
        <v>81</v>
      </c>
      <c r="D92" s="205" t="s">
        <v>121</v>
      </c>
      <c r="E92" s="206" t="s">
        <v>122</v>
      </c>
      <c r="F92" s="207" t="s">
        <v>123</v>
      </c>
      <c r="G92" s="208" t="s">
        <v>124</v>
      </c>
      <c r="H92" s="209">
        <v>12.800000000000001</v>
      </c>
      <c r="I92" s="210"/>
      <c r="J92" s="211">
        <f>ROUND(I92*H92,2)</f>
        <v>0</v>
      </c>
      <c r="K92" s="207" t="s">
        <v>125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126</v>
      </c>
      <c r="AT92" s="216" t="s">
        <v>121</v>
      </c>
      <c r="AU92" s="216" t="s">
        <v>83</v>
      </c>
      <c r="AY92" s="18" t="s">
        <v>119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126</v>
      </c>
      <c r="BM92" s="216" t="s">
        <v>127</v>
      </c>
    </row>
    <row r="93" s="2" customFormat="1">
      <c r="A93" s="39"/>
      <c r="B93" s="40"/>
      <c r="C93" s="41"/>
      <c r="D93" s="218" t="s">
        <v>128</v>
      </c>
      <c r="E93" s="41"/>
      <c r="F93" s="219" t="s">
        <v>129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128</v>
      </c>
      <c r="AU93" s="18" t="s">
        <v>83</v>
      </c>
    </row>
    <row r="94" s="13" customFormat="1">
      <c r="A94" s="13"/>
      <c r="B94" s="223"/>
      <c r="C94" s="224"/>
      <c r="D94" s="225" t="s">
        <v>130</v>
      </c>
      <c r="E94" s="226" t="s">
        <v>19</v>
      </c>
      <c r="F94" s="227" t="s">
        <v>131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130</v>
      </c>
      <c r="AU94" s="233" t="s">
        <v>83</v>
      </c>
      <c r="AV94" s="13" t="s">
        <v>81</v>
      </c>
      <c r="AW94" s="13" t="s">
        <v>35</v>
      </c>
      <c r="AX94" s="13" t="s">
        <v>73</v>
      </c>
      <c r="AY94" s="233" t="s">
        <v>119</v>
      </c>
    </row>
    <row r="95" s="14" customFormat="1">
      <c r="A95" s="14"/>
      <c r="B95" s="234"/>
      <c r="C95" s="235"/>
      <c r="D95" s="225" t="s">
        <v>130</v>
      </c>
      <c r="E95" s="236" t="s">
        <v>19</v>
      </c>
      <c r="F95" s="237" t="s">
        <v>132</v>
      </c>
      <c r="G95" s="235"/>
      <c r="H95" s="238">
        <v>12.800000000000001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130</v>
      </c>
      <c r="AU95" s="244" t="s">
        <v>83</v>
      </c>
      <c r="AV95" s="14" t="s">
        <v>83</v>
      </c>
      <c r="AW95" s="14" t="s">
        <v>35</v>
      </c>
      <c r="AX95" s="14" t="s">
        <v>81</v>
      </c>
      <c r="AY95" s="244" t="s">
        <v>119</v>
      </c>
    </row>
    <row r="96" s="2" customFormat="1" ht="37.8" customHeight="1">
      <c r="A96" s="39"/>
      <c r="B96" s="40"/>
      <c r="C96" s="205" t="s">
        <v>83</v>
      </c>
      <c r="D96" s="205" t="s">
        <v>121</v>
      </c>
      <c r="E96" s="206" t="s">
        <v>133</v>
      </c>
      <c r="F96" s="207" t="s">
        <v>134</v>
      </c>
      <c r="G96" s="208" t="s">
        <v>124</v>
      </c>
      <c r="H96" s="209">
        <v>1200.81</v>
      </c>
      <c r="I96" s="210"/>
      <c r="J96" s="211">
        <f>ROUND(I96*H96,2)</f>
        <v>0</v>
      </c>
      <c r="K96" s="207" t="s">
        <v>125</v>
      </c>
      <c r="L96" s="45"/>
      <c r="M96" s="212" t="s">
        <v>19</v>
      </c>
      <c r="N96" s="213" t="s">
        <v>44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0.26000000000000001</v>
      </c>
      <c r="T96" s="215">
        <f>S96*H96</f>
        <v>312.2106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126</v>
      </c>
      <c r="AT96" s="216" t="s">
        <v>121</v>
      </c>
      <c r="AU96" s="216" t="s">
        <v>83</v>
      </c>
      <c r="AY96" s="18" t="s">
        <v>119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81</v>
      </c>
      <c r="BK96" s="217">
        <f>ROUND(I96*H96,2)</f>
        <v>0</v>
      </c>
      <c r="BL96" s="18" t="s">
        <v>126</v>
      </c>
      <c r="BM96" s="216" t="s">
        <v>135</v>
      </c>
    </row>
    <row r="97" s="2" customFormat="1">
      <c r="A97" s="39"/>
      <c r="B97" s="40"/>
      <c r="C97" s="41"/>
      <c r="D97" s="218" t="s">
        <v>128</v>
      </c>
      <c r="E97" s="41"/>
      <c r="F97" s="219" t="s">
        <v>136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83</v>
      </c>
    </row>
    <row r="98" s="13" customFormat="1">
      <c r="A98" s="13"/>
      <c r="B98" s="223"/>
      <c r="C98" s="224"/>
      <c r="D98" s="225" t="s">
        <v>130</v>
      </c>
      <c r="E98" s="226" t="s">
        <v>19</v>
      </c>
      <c r="F98" s="227" t="s">
        <v>137</v>
      </c>
      <c r="G98" s="224"/>
      <c r="H98" s="226" t="s">
        <v>19</v>
      </c>
      <c r="I98" s="228"/>
      <c r="J98" s="224"/>
      <c r="K98" s="224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130</v>
      </c>
      <c r="AU98" s="233" t="s">
        <v>83</v>
      </c>
      <c r="AV98" s="13" t="s">
        <v>81</v>
      </c>
      <c r="AW98" s="13" t="s">
        <v>35</v>
      </c>
      <c r="AX98" s="13" t="s">
        <v>73</v>
      </c>
      <c r="AY98" s="233" t="s">
        <v>119</v>
      </c>
    </row>
    <row r="99" s="14" customFormat="1">
      <c r="A99" s="14"/>
      <c r="B99" s="234"/>
      <c r="C99" s="235"/>
      <c r="D99" s="225" t="s">
        <v>130</v>
      </c>
      <c r="E99" s="236" t="s">
        <v>19</v>
      </c>
      <c r="F99" s="237" t="s">
        <v>138</v>
      </c>
      <c r="G99" s="235"/>
      <c r="H99" s="238">
        <v>1253.8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130</v>
      </c>
      <c r="AU99" s="244" t="s">
        <v>83</v>
      </c>
      <c r="AV99" s="14" t="s">
        <v>83</v>
      </c>
      <c r="AW99" s="14" t="s">
        <v>35</v>
      </c>
      <c r="AX99" s="14" t="s">
        <v>73</v>
      </c>
      <c r="AY99" s="244" t="s">
        <v>119</v>
      </c>
    </row>
    <row r="100" s="13" customFormat="1">
      <c r="A100" s="13"/>
      <c r="B100" s="223"/>
      <c r="C100" s="224"/>
      <c r="D100" s="225" t="s">
        <v>130</v>
      </c>
      <c r="E100" s="226" t="s">
        <v>19</v>
      </c>
      <c r="F100" s="227" t="s">
        <v>139</v>
      </c>
      <c r="G100" s="224"/>
      <c r="H100" s="226" t="s">
        <v>19</v>
      </c>
      <c r="I100" s="228"/>
      <c r="J100" s="224"/>
      <c r="K100" s="224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130</v>
      </c>
      <c r="AU100" s="233" t="s">
        <v>83</v>
      </c>
      <c r="AV100" s="13" t="s">
        <v>81</v>
      </c>
      <c r="AW100" s="13" t="s">
        <v>35</v>
      </c>
      <c r="AX100" s="13" t="s">
        <v>73</v>
      </c>
      <c r="AY100" s="233" t="s">
        <v>119</v>
      </c>
    </row>
    <row r="101" s="14" customFormat="1">
      <c r="A101" s="14"/>
      <c r="B101" s="234"/>
      <c r="C101" s="235"/>
      <c r="D101" s="225" t="s">
        <v>130</v>
      </c>
      <c r="E101" s="236" t="s">
        <v>19</v>
      </c>
      <c r="F101" s="237" t="s">
        <v>140</v>
      </c>
      <c r="G101" s="235"/>
      <c r="H101" s="238">
        <v>-69.799999999999997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130</v>
      </c>
      <c r="AU101" s="244" t="s">
        <v>83</v>
      </c>
      <c r="AV101" s="14" t="s">
        <v>83</v>
      </c>
      <c r="AW101" s="14" t="s">
        <v>35</v>
      </c>
      <c r="AX101" s="14" t="s">
        <v>73</v>
      </c>
      <c r="AY101" s="244" t="s">
        <v>119</v>
      </c>
    </row>
    <row r="102" s="13" customFormat="1">
      <c r="A102" s="13"/>
      <c r="B102" s="223"/>
      <c r="C102" s="224"/>
      <c r="D102" s="225" t="s">
        <v>130</v>
      </c>
      <c r="E102" s="226" t="s">
        <v>19</v>
      </c>
      <c r="F102" s="227" t="s">
        <v>141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130</v>
      </c>
      <c r="AU102" s="233" t="s">
        <v>83</v>
      </c>
      <c r="AV102" s="13" t="s">
        <v>81</v>
      </c>
      <c r="AW102" s="13" t="s">
        <v>35</v>
      </c>
      <c r="AX102" s="13" t="s">
        <v>73</v>
      </c>
      <c r="AY102" s="233" t="s">
        <v>119</v>
      </c>
    </row>
    <row r="103" s="14" customFormat="1">
      <c r="A103" s="14"/>
      <c r="B103" s="234"/>
      <c r="C103" s="235"/>
      <c r="D103" s="225" t="s">
        <v>130</v>
      </c>
      <c r="E103" s="236" t="s">
        <v>19</v>
      </c>
      <c r="F103" s="237" t="s">
        <v>142</v>
      </c>
      <c r="G103" s="235"/>
      <c r="H103" s="238">
        <v>16.809999999999999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130</v>
      </c>
      <c r="AU103" s="244" t="s">
        <v>83</v>
      </c>
      <c r="AV103" s="14" t="s">
        <v>83</v>
      </c>
      <c r="AW103" s="14" t="s">
        <v>35</v>
      </c>
      <c r="AX103" s="14" t="s">
        <v>73</v>
      </c>
      <c r="AY103" s="244" t="s">
        <v>119</v>
      </c>
    </row>
    <row r="104" s="15" customFormat="1">
      <c r="A104" s="15"/>
      <c r="B104" s="245"/>
      <c r="C104" s="246"/>
      <c r="D104" s="225" t="s">
        <v>130</v>
      </c>
      <c r="E104" s="247" t="s">
        <v>19</v>
      </c>
      <c r="F104" s="248" t="s">
        <v>143</v>
      </c>
      <c r="G104" s="246"/>
      <c r="H104" s="249">
        <v>1200.81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130</v>
      </c>
      <c r="AU104" s="255" t="s">
        <v>83</v>
      </c>
      <c r="AV104" s="15" t="s">
        <v>126</v>
      </c>
      <c r="AW104" s="15" t="s">
        <v>35</v>
      </c>
      <c r="AX104" s="15" t="s">
        <v>81</v>
      </c>
      <c r="AY104" s="255" t="s">
        <v>119</v>
      </c>
    </row>
    <row r="105" s="2" customFormat="1" ht="37.8" customHeight="1">
      <c r="A105" s="39"/>
      <c r="B105" s="40"/>
      <c r="C105" s="205" t="s">
        <v>144</v>
      </c>
      <c r="D105" s="205" t="s">
        <v>121</v>
      </c>
      <c r="E105" s="206" t="s">
        <v>145</v>
      </c>
      <c r="F105" s="207" t="s">
        <v>146</v>
      </c>
      <c r="G105" s="208" t="s">
        <v>124</v>
      </c>
      <c r="H105" s="209">
        <v>69.816999999999993</v>
      </c>
      <c r="I105" s="210"/>
      <c r="J105" s="211">
        <f>ROUND(I105*H105,2)</f>
        <v>0</v>
      </c>
      <c r="K105" s="207" t="s">
        <v>125</v>
      </c>
      <c r="L105" s="45"/>
      <c r="M105" s="212" t="s">
        <v>19</v>
      </c>
      <c r="N105" s="213" t="s">
        <v>44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0.255</v>
      </c>
      <c r="T105" s="215">
        <f>S105*H105</f>
        <v>17.803334999999997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126</v>
      </c>
      <c r="AT105" s="216" t="s">
        <v>121</v>
      </c>
      <c r="AU105" s="216" t="s">
        <v>83</v>
      </c>
      <c r="AY105" s="18" t="s">
        <v>119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81</v>
      </c>
      <c r="BK105" s="217">
        <f>ROUND(I105*H105,2)</f>
        <v>0</v>
      </c>
      <c r="BL105" s="18" t="s">
        <v>126</v>
      </c>
      <c r="BM105" s="216" t="s">
        <v>147</v>
      </c>
    </row>
    <row r="106" s="2" customFormat="1">
      <c r="A106" s="39"/>
      <c r="B106" s="40"/>
      <c r="C106" s="41"/>
      <c r="D106" s="218" t="s">
        <v>128</v>
      </c>
      <c r="E106" s="41"/>
      <c r="F106" s="219" t="s">
        <v>148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128</v>
      </c>
      <c r="AU106" s="18" t="s">
        <v>83</v>
      </c>
    </row>
    <row r="107" s="13" customFormat="1">
      <c r="A107" s="13"/>
      <c r="B107" s="223"/>
      <c r="C107" s="224"/>
      <c r="D107" s="225" t="s">
        <v>130</v>
      </c>
      <c r="E107" s="226" t="s">
        <v>19</v>
      </c>
      <c r="F107" s="227" t="s">
        <v>149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130</v>
      </c>
      <c r="AU107" s="233" t="s">
        <v>83</v>
      </c>
      <c r="AV107" s="13" t="s">
        <v>81</v>
      </c>
      <c r="AW107" s="13" t="s">
        <v>35</v>
      </c>
      <c r="AX107" s="13" t="s">
        <v>73</v>
      </c>
      <c r="AY107" s="233" t="s">
        <v>119</v>
      </c>
    </row>
    <row r="108" s="14" customFormat="1">
      <c r="A108" s="14"/>
      <c r="B108" s="234"/>
      <c r="C108" s="235"/>
      <c r="D108" s="225" t="s">
        <v>130</v>
      </c>
      <c r="E108" s="236" t="s">
        <v>19</v>
      </c>
      <c r="F108" s="237" t="s">
        <v>150</v>
      </c>
      <c r="G108" s="235"/>
      <c r="H108" s="238">
        <v>27.699999999999999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130</v>
      </c>
      <c r="AU108" s="244" t="s">
        <v>83</v>
      </c>
      <c r="AV108" s="14" t="s">
        <v>83</v>
      </c>
      <c r="AW108" s="14" t="s">
        <v>35</v>
      </c>
      <c r="AX108" s="14" t="s">
        <v>73</v>
      </c>
      <c r="AY108" s="244" t="s">
        <v>119</v>
      </c>
    </row>
    <row r="109" s="14" customFormat="1">
      <c r="A109" s="14"/>
      <c r="B109" s="234"/>
      <c r="C109" s="235"/>
      <c r="D109" s="225" t="s">
        <v>130</v>
      </c>
      <c r="E109" s="236" t="s">
        <v>19</v>
      </c>
      <c r="F109" s="237" t="s">
        <v>151</v>
      </c>
      <c r="G109" s="235"/>
      <c r="H109" s="238">
        <v>42.116999999999997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130</v>
      </c>
      <c r="AU109" s="244" t="s">
        <v>83</v>
      </c>
      <c r="AV109" s="14" t="s">
        <v>83</v>
      </c>
      <c r="AW109" s="14" t="s">
        <v>35</v>
      </c>
      <c r="AX109" s="14" t="s">
        <v>73</v>
      </c>
      <c r="AY109" s="244" t="s">
        <v>119</v>
      </c>
    </row>
    <row r="110" s="15" customFormat="1">
      <c r="A110" s="15"/>
      <c r="B110" s="245"/>
      <c r="C110" s="246"/>
      <c r="D110" s="225" t="s">
        <v>130</v>
      </c>
      <c r="E110" s="247" t="s">
        <v>19</v>
      </c>
      <c r="F110" s="248" t="s">
        <v>143</v>
      </c>
      <c r="G110" s="246"/>
      <c r="H110" s="249">
        <v>69.816999999999993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5" t="s">
        <v>130</v>
      </c>
      <c r="AU110" s="255" t="s">
        <v>83</v>
      </c>
      <c r="AV110" s="15" t="s">
        <v>126</v>
      </c>
      <c r="AW110" s="15" t="s">
        <v>35</v>
      </c>
      <c r="AX110" s="15" t="s">
        <v>81</v>
      </c>
      <c r="AY110" s="255" t="s">
        <v>119</v>
      </c>
    </row>
    <row r="111" s="2" customFormat="1" ht="33" customHeight="1">
      <c r="A111" s="39"/>
      <c r="B111" s="40"/>
      <c r="C111" s="205" t="s">
        <v>126</v>
      </c>
      <c r="D111" s="205" t="s">
        <v>121</v>
      </c>
      <c r="E111" s="206" t="s">
        <v>152</v>
      </c>
      <c r="F111" s="207" t="s">
        <v>153</v>
      </c>
      <c r="G111" s="208" t="s">
        <v>124</v>
      </c>
      <c r="H111" s="209">
        <v>1253.8</v>
      </c>
      <c r="I111" s="210"/>
      <c r="J111" s="211">
        <f>ROUND(I111*H111,2)</f>
        <v>0</v>
      </c>
      <c r="K111" s="207" t="s">
        <v>125</v>
      </c>
      <c r="L111" s="45"/>
      <c r="M111" s="212" t="s">
        <v>19</v>
      </c>
      <c r="N111" s="213" t="s">
        <v>44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0.17999999999999999</v>
      </c>
      <c r="T111" s="215">
        <f>S111*H111</f>
        <v>225.684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126</v>
      </c>
      <c r="AT111" s="216" t="s">
        <v>121</v>
      </c>
      <c r="AU111" s="216" t="s">
        <v>83</v>
      </c>
      <c r="AY111" s="18" t="s">
        <v>119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81</v>
      </c>
      <c r="BK111" s="217">
        <f>ROUND(I111*H111,2)</f>
        <v>0</v>
      </c>
      <c r="BL111" s="18" t="s">
        <v>126</v>
      </c>
      <c r="BM111" s="216" t="s">
        <v>154</v>
      </c>
    </row>
    <row r="112" s="2" customFormat="1">
      <c r="A112" s="39"/>
      <c r="B112" s="40"/>
      <c r="C112" s="41"/>
      <c r="D112" s="218" t="s">
        <v>128</v>
      </c>
      <c r="E112" s="41"/>
      <c r="F112" s="219" t="s">
        <v>155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128</v>
      </c>
      <c r="AU112" s="18" t="s">
        <v>83</v>
      </c>
    </row>
    <row r="113" s="13" customFormat="1">
      <c r="A113" s="13"/>
      <c r="B113" s="223"/>
      <c r="C113" s="224"/>
      <c r="D113" s="225" t="s">
        <v>130</v>
      </c>
      <c r="E113" s="226" t="s">
        <v>19</v>
      </c>
      <c r="F113" s="227" t="s">
        <v>156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130</v>
      </c>
      <c r="AU113" s="233" t="s">
        <v>83</v>
      </c>
      <c r="AV113" s="13" t="s">
        <v>81</v>
      </c>
      <c r="AW113" s="13" t="s">
        <v>35</v>
      </c>
      <c r="AX113" s="13" t="s">
        <v>73</v>
      </c>
      <c r="AY113" s="233" t="s">
        <v>119</v>
      </c>
    </row>
    <row r="114" s="14" customFormat="1">
      <c r="A114" s="14"/>
      <c r="B114" s="234"/>
      <c r="C114" s="235"/>
      <c r="D114" s="225" t="s">
        <v>130</v>
      </c>
      <c r="E114" s="236" t="s">
        <v>19</v>
      </c>
      <c r="F114" s="237" t="s">
        <v>138</v>
      </c>
      <c r="G114" s="235"/>
      <c r="H114" s="238">
        <v>1253.8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130</v>
      </c>
      <c r="AU114" s="244" t="s">
        <v>83</v>
      </c>
      <c r="AV114" s="14" t="s">
        <v>83</v>
      </c>
      <c r="AW114" s="14" t="s">
        <v>35</v>
      </c>
      <c r="AX114" s="14" t="s">
        <v>81</v>
      </c>
      <c r="AY114" s="244" t="s">
        <v>119</v>
      </c>
    </row>
    <row r="115" s="2" customFormat="1" ht="37.8" customHeight="1">
      <c r="A115" s="39"/>
      <c r="B115" s="40"/>
      <c r="C115" s="205" t="s">
        <v>157</v>
      </c>
      <c r="D115" s="205" t="s">
        <v>121</v>
      </c>
      <c r="E115" s="206" t="s">
        <v>158</v>
      </c>
      <c r="F115" s="207" t="s">
        <v>159</v>
      </c>
      <c r="G115" s="208" t="s">
        <v>124</v>
      </c>
      <c r="H115" s="209">
        <v>188.19999999999999</v>
      </c>
      <c r="I115" s="210"/>
      <c r="J115" s="211">
        <f>ROUND(I115*H115,2)</f>
        <v>0</v>
      </c>
      <c r="K115" s="207" t="s">
        <v>125</v>
      </c>
      <c r="L115" s="45"/>
      <c r="M115" s="212" t="s">
        <v>19</v>
      </c>
      <c r="N115" s="213" t="s">
        <v>44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0.28100000000000003</v>
      </c>
      <c r="T115" s="215">
        <f>S115*H115</f>
        <v>52.8842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126</v>
      </c>
      <c r="AT115" s="216" t="s">
        <v>121</v>
      </c>
      <c r="AU115" s="216" t="s">
        <v>83</v>
      </c>
      <c r="AY115" s="18" t="s">
        <v>119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81</v>
      </c>
      <c r="BK115" s="217">
        <f>ROUND(I115*H115,2)</f>
        <v>0</v>
      </c>
      <c r="BL115" s="18" t="s">
        <v>126</v>
      </c>
      <c r="BM115" s="216" t="s">
        <v>160</v>
      </c>
    </row>
    <row r="116" s="2" customFormat="1">
      <c r="A116" s="39"/>
      <c r="B116" s="40"/>
      <c r="C116" s="41"/>
      <c r="D116" s="218" t="s">
        <v>128</v>
      </c>
      <c r="E116" s="41"/>
      <c r="F116" s="219" t="s">
        <v>161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128</v>
      </c>
      <c r="AU116" s="18" t="s">
        <v>83</v>
      </c>
    </row>
    <row r="117" s="13" customFormat="1">
      <c r="A117" s="13"/>
      <c r="B117" s="223"/>
      <c r="C117" s="224"/>
      <c r="D117" s="225" t="s">
        <v>130</v>
      </c>
      <c r="E117" s="226" t="s">
        <v>19</v>
      </c>
      <c r="F117" s="227" t="s">
        <v>162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130</v>
      </c>
      <c r="AU117" s="233" t="s">
        <v>83</v>
      </c>
      <c r="AV117" s="13" t="s">
        <v>81</v>
      </c>
      <c r="AW117" s="13" t="s">
        <v>35</v>
      </c>
      <c r="AX117" s="13" t="s">
        <v>73</v>
      </c>
      <c r="AY117" s="233" t="s">
        <v>119</v>
      </c>
    </row>
    <row r="118" s="14" customFormat="1">
      <c r="A118" s="14"/>
      <c r="B118" s="234"/>
      <c r="C118" s="235"/>
      <c r="D118" s="225" t="s">
        <v>130</v>
      </c>
      <c r="E118" s="236" t="s">
        <v>19</v>
      </c>
      <c r="F118" s="237" t="s">
        <v>163</v>
      </c>
      <c r="G118" s="235"/>
      <c r="H118" s="238">
        <v>327.69999999999999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130</v>
      </c>
      <c r="AU118" s="244" t="s">
        <v>83</v>
      </c>
      <c r="AV118" s="14" t="s">
        <v>83</v>
      </c>
      <c r="AW118" s="14" t="s">
        <v>35</v>
      </c>
      <c r="AX118" s="14" t="s">
        <v>73</v>
      </c>
      <c r="AY118" s="244" t="s">
        <v>119</v>
      </c>
    </row>
    <row r="119" s="13" customFormat="1">
      <c r="A119" s="13"/>
      <c r="B119" s="223"/>
      <c r="C119" s="224"/>
      <c r="D119" s="225" t="s">
        <v>130</v>
      </c>
      <c r="E119" s="226" t="s">
        <v>19</v>
      </c>
      <c r="F119" s="227" t="s">
        <v>164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130</v>
      </c>
      <c r="AU119" s="233" t="s">
        <v>83</v>
      </c>
      <c r="AV119" s="13" t="s">
        <v>81</v>
      </c>
      <c r="AW119" s="13" t="s">
        <v>35</v>
      </c>
      <c r="AX119" s="13" t="s">
        <v>73</v>
      </c>
      <c r="AY119" s="233" t="s">
        <v>119</v>
      </c>
    </row>
    <row r="120" s="14" customFormat="1">
      <c r="A120" s="14"/>
      <c r="B120" s="234"/>
      <c r="C120" s="235"/>
      <c r="D120" s="225" t="s">
        <v>130</v>
      </c>
      <c r="E120" s="236" t="s">
        <v>19</v>
      </c>
      <c r="F120" s="237" t="s">
        <v>165</v>
      </c>
      <c r="G120" s="235"/>
      <c r="H120" s="238">
        <v>-139.5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130</v>
      </c>
      <c r="AU120" s="244" t="s">
        <v>83</v>
      </c>
      <c r="AV120" s="14" t="s">
        <v>83</v>
      </c>
      <c r="AW120" s="14" t="s">
        <v>35</v>
      </c>
      <c r="AX120" s="14" t="s">
        <v>73</v>
      </c>
      <c r="AY120" s="244" t="s">
        <v>119</v>
      </c>
    </row>
    <row r="121" s="15" customFormat="1">
      <c r="A121" s="15"/>
      <c r="B121" s="245"/>
      <c r="C121" s="246"/>
      <c r="D121" s="225" t="s">
        <v>130</v>
      </c>
      <c r="E121" s="247" t="s">
        <v>19</v>
      </c>
      <c r="F121" s="248" t="s">
        <v>143</v>
      </c>
      <c r="G121" s="246"/>
      <c r="H121" s="249">
        <v>188.19999999999999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130</v>
      </c>
      <c r="AU121" s="255" t="s">
        <v>83</v>
      </c>
      <c r="AV121" s="15" t="s">
        <v>126</v>
      </c>
      <c r="AW121" s="15" t="s">
        <v>35</v>
      </c>
      <c r="AX121" s="15" t="s">
        <v>81</v>
      </c>
      <c r="AY121" s="255" t="s">
        <v>119</v>
      </c>
    </row>
    <row r="122" s="2" customFormat="1" ht="37.8" customHeight="1">
      <c r="A122" s="39"/>
      <c r="B122" s="40"/>
      <c r="C122" s="205" t="s">
        <v>166</v>
      </c>
      <c r="D122" s="205" t="s">
        <v>121</v>
      </c>
      <c r="E122" s="206" t="s">
        <v>167</v>
      </c>
      <c r="F122" s="207" t="s">
        <v>168</v>
      </c>
      <c r="G122" s="208" t="s">
        <v>124</v>
      </c>
      <c r="H122" s="209">
        <v>188.19999999999999</v>
      </c>
      <c r="I122" s="210"/>
      <c r="J122" s="211">
        <f>ROUND(I122*H122,2)</f>
        <v>0</v>
      </c>
      <c r="K122" s="207" t="s">
        <v>125</v>
      </c>
      <c r="L122" s="45"/>
      <c r="M122" s="212" t="s">
        <v>19</v>
      </c>
      <c r="N122" s="213" t="s">
        <v>44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0.29999999999999999</v>
      </c>
      <c r="T122" s="215">
        <f>S122*H122</f>
        <v>56.459999999999994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126</v>
      </c>
      <c r="AT122" s="216" t="s">
        <v>121</v>
      </c>
      <c r="AU122" s="216" t="s">
        <v>83</v>
      </c>
      <c r="AY122" s="18" t="s">
        <v>119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81</v>
      </c>
      <c r="BK122" s="217">
        <f>ROUND(I122*H122,2)</f>
        <v>0</v>
      </c>
      <c r="BL122" s="18" t="s">
        <v>126</v>
      </c>
      <c r="BM122" s="216" t="s">
        <v>169</v>
      </c>
    </row>
    <row r="123" s="2" customFormat="1">
      <c r="A123" s="39"/>
      <c r="B123" s="40"/>
      <c r="C123" s="41"/>
      <c r="D123" s="218" t="s">
        <v>128</v>
      </c>
      <c r="E123" s="41"/>
      <c r="F123" s="219" t="s">
        <v>170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128</v>
      </c>
      <c r="AU123" s="18" t="s">
        <v>83</v>
      </c>
    </row>
    <row r="124" s="13" customFormat="1">
      <c r="A124" s="13"/>
      <c r="B124" s="223"/>
      <c r="C124" s="224"/>
      <c r="D124" s="225" t="s">
        <v>130</v>
      </c>
      <c r="E124" s="226" t="s">
        <v>19</v>
      </c>
      <c r="F124" s="227" t="s">
        <v>171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130</v>
      </c>
      <c r="AU124" s="233" t="s">
        <v>83</v>
      </c>
      <c r="AV124" s="13" t="s">
        <v>81</v>
      </c>
      <c r="AW124" s="13" t="s">
        <v>35</v>
      </c>
      <c r="AX124" s="13" t="s">
        <v>73</v>
      </c>
      <c r="AY124" s="233" t="s">
        <v>119</v>
      </c>
    </row>
    <row r="125" s="14" customFormat="1">
      <c r="A125" s="14"/>
      <c r="B125" s="234"/>
      <c r="C125" s="235"/>
      <c r="D125" s="225" t="s">
        <v>130</v>
      </c>
      <c r="E125" s="236" t="s">
        <v>19</v>
      </c>
      <c r="F125" s="237" t="s">
        <v>163</v>
      </c>
      <c r="G125" s="235"/>
      <c r="H125" s="238">
        <v>327.69999999999999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130</v>
      </c>
      <c r="AU125" s="244" t="s">
        <v>83</v>
      </c>
      <c r="AV125" s="14" t="s">
        <v>83</v>
      </c>
      <c r="AW125" s="14" t="s">
        <v>35</v>
      </c>
      <c r="AX125" s="14" t="s">
        <v>73</v>
      </c>
      <c r="AY125" s="244" t="s">
        <v>119</v>
      </c>
    </row>
    <row r="126" s="13" customFormat="1">
      <c r="A126" s="13"/>
      <c r="B126" s="223"/>
      <c r="C126" s="224"/>
      <c r="D126" s="225" t="s">
        <v>130</v>
      </c>
      <c r="E126" s="226" t="s">
        <v>19</v>
      </c>
      <c r="F126" s="227" t="s">
        <v>164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130</v>
      </c>
      <c r="AU126" s="233" t="s">
        <v>83</v>
      </c>
      <c r="AV126" s="13" t="s">
        <v>81</v>
      </c>
      <c r="AW126" s="13" t="s">
        <v>35</v>
      </c>
      <c r="AX126" s="13" t="s">
        <v>73</v>
      </c>
      <c r="AY126" s="233" t="s">
        <v>119</v>
      </c>
    </row>
    <row r="127" s="14" customFormat="1">
      <c r="A127" s="14"/>
      <c r="B127" s="234"/>
      <c r="C127" s="235"/>
      <c r="D127" s="225" t="s">
        <v>130</v>
      </c>
      <c r="E127" s="236" t="s">
        <v>19</v>
      </c>
      <c r="F127" s="237" t="s">
        <v>165</v>
      </c>
      <c r="G127" s="235"/>
      <c r="H127" s="238">
        <v>-139.5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130</v>
      </c>
      <c r="AU127" s="244" t="s">
        <v>83</v>
      </c>
      <c r="AV127" s="14" t="s">
        <v>83</v>
      </c>
      <c r="AW127" s="14" t="s">
        <v>35</v>
      </c>
      <c r="AX127" s="14" t="s">
        <v>73</v>
      </c>
      <c r="AY127" s="244" t="s">
        <v>119</v>
      </c>
    </row>
    <row r="128" s="15" customFormat="1">
      <c r="A128" s="15"/>
      <c r="B128" s="245"/>
      <c r="C128" s="246"/>
      <c r="D128" s="225" t="s">
        <v>130</v>
      </c>
      <c r="E128" s="247" t="s">
        <v>19</v>
      </c>
      <c r="F128" s="248" t="s">
        <v>143</v>
      </c>
      <c r="G128" s="246"/>
      <c r="H128" s="249">
        <v>188.19999999999999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130</v>
      </c>
      <c r="AU128" s="255" t="s">
        <v>83</v>
      </c>
      <c r="AV128" s="15" t="s">
        <v>126</v>
      </c>
      <c r="AW128" s="15" t="s">
        <v>35</v>
      </c>
      <c r="AX128" s="15" t="s">
        <v>81</v>
      </c>
      <c r="AY128" s="255" t="s">
        <v>119</v>
      </c>
    </row>
    <row r="129" s="2" customFormat="1" ht="16.5" customHeight="1">
      <c r="A129" s="39"/>
      <c r="B129" s="40"/>
      <c r="C129" s="205" t="s">
        <v>172</v>
      </c>
      <c r="D129" s="205" t="s">
        <v>121</v>
      </c>
      <c r="E129" s="206" t="s">
        <v>173</v>
      </c>
      <c r="F129" s="207" t="s">
        <v>174</v>
      </c>
      <c r="G129" s="208" t="s">
        <v>124</v>
      </c>
      <c r="H129" s="209">
        <v>139.5</v>
      </c>
      <c r="I129" s="210"/>
      <c r="J129" s="211">
        <f>ROUND(I129*H129,2)</f>
        <v>0</v>
      </c>
      <c r="K129" s="207" t="s">
        <v>125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126</v>
      </c>
      <c r="AT129" s="216" t="s">
        <v>121</v>
      </c>
      <c r="AU129" s="216" t="s">
        <v>83</v>
      </c>
      <c r="AY129" s="18" t="s">
        <v>119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126</v>
      </c>
      <c r="BM129" s="216" t="s">
        <v>175</v>
      </c>
    </row>
    <row r="130" s="2" customFormat="1">
      <c r="A130" s="39"/>
      <c r="B130" s="40"/>
      <c r="C130" s="41"/>
      <c r="D130" s="218" t="s">
        <v>128</v>
      </c>
      <c r="E130" s="41"/>
      <c r="F130" s="219" t="s">
        <v>176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128</v>
      </c>
      <c r="AU130" s="18" t="s">
        <v>83</v>
      </c>
    </row>
    <row r="131" s="13" customFormat="1">
      <c r="A131" s="13"/>
      <c r="B131" s="223"/>
      <c r="C131" s="224"/>
      <c r="D131" s="225" t="s">
        <v>130</v>
      </c>
      <c r="E131" s="226" t="s">
        <v>19</v>
      </c>
      <c r="F131" s="227" t="s">
        <v>177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130</v>
      </c>
      <c r="AU131" s="233" t="s">
        <v>83</v>
      </c>
      <c r="AV131" s="13" t="s">
        <v>81</v>
      </c>
      <c r="AW131" s="13" t="s">
        <v>35</v>
      </c>
      <c r="AX131" s="13" t="s">
        <v>73</v>
      </c>
      <c r="AY131" s="233" t="s">
        <v>119</v>
      </c>
    </row>
    <row r="132" s="14" customFormat="1">
      <c r="A132" s="14"/>
      <c r="B132" s="234"/>
      <c r="C132" s="235"/>
      <c r="D132" s="225" t="s">
        <v>130</v>
      </c>
      <c r="E132" s="236" t="s">
        <v>19</v>
      </c>
      <c r="F132" s="237" t="s">
        <v>178</v>
      </c>
      <c r="G132" s="235"/>
      <c r="H132" s="238">
        <v>139.5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130</v>
      </c>
      <c r="AU132" s="244" t="s">
        <v>83</v>
      </c>
      <c r="AV132" s="14" t="s">
        <v>83</v>
      </c>
      <c r="AW132" s="14" t="s">
        <v>35</v>
      </c>
      <c r="AX132" s="14" t="s">
        <v>81</v>
      </c>
      <c r="AY132" s="244" t="s">
        <v>119</v>
      </c>
    </row>
    <row r="133" s="2" customFormat="1" ht="24.15" customHeight="1">
      <c r="A133" s="39"/>
      <c r="B133" s="40"/>
      <c r="C133" s="205" t="s">
        <v>179</v>
      </c>
      <c r="D133" s="205" t="s">
        <v>121</v>
      </c>
      <c r="E133" s="206" t="s">
        <v>180</v>
      </c>
      <c r="F133" s="207" t="s">
        <v>181</v>
      </c>
      <c r="G133" s="208" t="s">
        <v>182</v>
      </c>
      <c r="H133" s="209">
        <v>23.715</v>
      </c>
      <c r="I133" s="210"/>
      <c r="J133" s="211">
        <f>ROUND(I133*H133,2)</f>
        <v>0</v>
      </c>
      <c r="K133" s="207" t="s">
        <v>125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126</v>
      </c>
      <c r="AT133" s="216" t="s">
        <v>121</v>
      </c>
      <c r="AU133" s="216" t="s">
        <v>83</v>
      </c>
      <c r="AY133" s="18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126</v>
      </c>
      <c r="BM133" s="216" t="s">
        <v>183</v>
      </c>
    </row>
    <row r="134" s="2" customFormat="1">
      <c r="A134" s="39"/>
      <c r="B134" s="40"/>
      <c r="C134" s="41"/>
      <c r="D134" s="218" t="s">
        <v>128</v>
      </c>
      <c r="E134" s="41"/>
      <c r="F134" s="219" t="s">
        <v>184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83</v>
      </c>
    </row>
    <row r="135" s="13" customFormat="1">
      <c r="A135" s="13"/>
      <c r="B135" s="223"/>
      <c r="C135" s="224"/>
      <c r="D135" s="225" t="s">
        <v>130</v>
      </c>
      <c r="E135" s="226" t="s">
        <v>19</v>
      </c>
      <c r="F135" s="227" t="s">
        <v>185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130</v>
      </c>
      <c r="AU135" s="233" t="s">
        <v>83</v>
      </c>
      <c r="AV135" s="13" t="s">
        <v>81</v>
      </c>
      <c r="AW135" s="13" t="s">
        <v>35</v>
      </c>
      <c r="AX135" s="13" t="s">
        <v>73</v>
      </c>
      <c r="AY135" s="233" t="s">
        <v>119</v>
      </c>
    </row>
    <row r="136" s="14" customFormat="1">
      <c r="A136" s="14"/>
      <c r="B136" s="234"/>
      <c r="C136" s="235"/>
      <c r="D136" s="225" t="s">
        <v>130</v>
      </c>
      <c r="E136" s="236" t="s">
        <v>19</v>
      </c>
      <c r="F136" s="237" t="s">
        <v>186</v>
      </c>
      <c r="G136" s="235"/>
      <c r="H136" s="238">
        <v>23.715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130</v>
      </c>
      <c r="AU136" s="244" t="s">
        <v>83</v>
      </c>
      <c r="AV136" s="14" t="s">
        <v>83</v>
      </c>
      <c r="AW136" s="14" t="s">
        <v>35</v>
      </c>
      <c r="AX136" s="14" t="s">
        <v>81</v>
      </c>
      <c r="AY136" s="244" t="s">
        <v>119</v>
      </c>
    </row>
    <row r="137" s="2" customFormat="1" ht="24.15" customHeight="1">
      <c r="A137" s="39"/>
      <c r="B137" s="40"/>
      <c r="C137" s="205" t="s">
        <v>187</v>
      </c>
      <c r="D137" s="205" t="s">
        <v>121</v>
      </c>
      <c r="E137" s="206" t="s">
        <v>188</v>
      </c>
      <c r="F137" s="207" t="s">
        <v>189</v>
      </c>
      <c r="G137" s="208" t="s">
        <v>190</v>
      </c>
      <c r="H137" s="209">
        <v>49.329999999999998</v>
      </c>
      <c r="I137" s="210"/>
      <c r="J137" s="211">
        <f>ROUND(I137*H137,2)</f>
        <v>0</v>
      </c>
      <c r="K137" s="207" t="s">
        <v>125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0.20499999999999999</v>
      </c>
      <c r="T137" s="215">
        <f>S137*H137</f>
        <v>10.112649999999999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126</v>
      </c>
      <c r="AT137" s="216" t="s">
        <v>121</v>
      </c>
      <c r="AU137" s="216" t="s">
        <v>83</v>
      </c>
      <c r="AY137" s="18" t="s">
        <v>119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126</v>
      </c>
      <c r="BM137" s="216" t="s">
        <v>191</v>
      </c>
    </row>
    <row r="138" s="2" customFormat="1">
      <c r="A138" s="39"/>
      <c r="B138" s="40"/>
      <c r="C138" s="41"/>
      <c r="D138" s="218" t="s">
        <v>128</v>
      </c>
      <c r="E138" s="41"/>
      <c r="F138" s="219" t="s">
        <v>192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128</v>
      </c>
      <c r="AU138" s="18" t="s">
        <v>83</v>
      </c>
    </row>
    <row r="139" s="13" customFormat="1">
      <c r="A139" s="13"/>
      <c r="B139" s="223"/>
      <c r="C139" s="224"/>
      <c r="D139" s="225" t="s">
        <v>130</v>
      </c>
      <c r="E139" s="226" t="s">
        <v>19</v>
      </c>
      <c r="F139" s="227" t="s">
        <v>193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130</v>
      </c>
      <c r="AU139" s="233" t="s">
        <v>83</v>
      </c>
      <c r="AV139" s="13" t="s">
        <v>81</v>
      </c>
      <c r="AW139" s="13" t="s">
        <v>35</v>
      </c>
      <c r="AX139" s="13" t="s">
        <v>73</v>
      </c>
      <c r="AY139" s="233" t="s">
        <v>119</v>
      </c>
    </row>
    <row r="140" s="14" customFormat="1">
      <c r="A140" s="14"/>
      <c r="B140" s="234"/>
      <c r="C140" s="235"/>
      <c r="D140" s="225" t="s">
        <v>130</v>
      </c>
      <c r="E140" s="236" t="s">
        <v>19</v>
      </c>
      <c r="F140" s="237" t="s">
        <v>194</v>
      </c>
      <c r="G140" s="235"/>
      <c r="H140" s="238">
        <v>49.329999999999998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130</v>
      </c>
      <c r="AU140" s="244" t="s">
        <v>83</v>
      </c>
      <c r="AV140" s="14" t="s">
        <v>83</v>
      </c>
      <c r="AW140" s="14" t="s">
        <v>35</v>
      </c>
      <c r="AX140" s="14" t="s">
        <v>81</v>
      </c>
      <c r="AY140" s="244" t="s">
        <v>119</v>
      </c>
    </row>
    <row r="141" s="2" customFormat="1" ht="33" customHeight="1">
      <c r="A141" s="39"/>
      <c r="B141" s="40"/>
      <c r="C141" s="205" t="s">
        <v>195</v>
      </c>
      <c r="D141" s="205" t="s">
        <v>121</v>
      </c>
      <c r="E141" s="206" t="s">
        <v>196</v>
      </c>
      <c r="F141" s="207" t="s">
        <v>197</v>
      </c>
      <c r="G141" s="208" t="s">
        <v>182</v>
      </c>
      <c r="H141" s="209">
        <v>75.227999999999994</v>
      </c>
      <c r="I141" s="210"/>
      <c r="J141" s="211">
        <f>ROUND(I141*H141,2)</f>
        <v>0</v>
      </c>
      <c r="K141" s="207" t="s">
        <v>125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126</v>
      </c>
      <c r="AT141" s="216" t="s">
        <v>121</v>
      </c>
      <c r="AU141" s="216" t="s">
        <v>83</v>
      </c>
      <c r="AY141" s="18" t="s">
        <v>119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126</v>
      </c>
      <c r="BM141" s="216" t="s">
        <v>198</v>
      </c>
    </row>
    <row r="142" s="2" customFormat="1">
      <c r="A142" s="39"/>
      <c r="B142" s="40"/>
      <c r="C142" s="41"/>
      <c r="D142" s="218" t="s">
        <v>128</v>
      </c>
      <c r="E142" s="41"/>
      <c r="F142" s="219" t="s">
        <v>199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128</v>
      </c>
      <c r="AU142" s="18" t="s">
        <v>83</v>
      </c>
    </row>
    <row r="143" s="13" customFormat="1">
      <c r="A143" s="13"/>
      <c r="B143" s="223"/>
      <c r="C143" s="224"/>
      <c r="D143" s="225" t="s">
        <v>130</v>
      </c>
      <c r="E143" s="226" t="s">
        <v>19</v>
      </c>
      <c r="F143" s="227" t="s">
        <v>200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130</v>
      </c>
      <c r="AU143" s="233" t="s">
        <v>83</v>
      </c>
      <c r="AV143" s="13" t="s">
        <v>81</v>
      </c>
      <c r="AW143" s="13" t="s">
        <v>35</v>
      </c>
      <c r="AX143" s="13" t="s">
        <v>73</v>
      </c>
      <c r="AY143" s="233" t="s">
        <v>119</v>
      </c>
    </row>
    <row r="144" s="14" customFormat="1">
      <c r="A144" s="14"/>
      <c r="B144" s="234"/>
      <c r="C144" s="235"/>
      <c r="D144" s="225" t="s">
        <v>130</v>
      </c>
      <c r="E144" s="236" t="s">
        <v>19</v>
      </c>
      <c r="F144" s="237" t="s">
        <v>201</v>
      </c>
      <c r="G144" s="235"/>
      <c r="H144" s="238">
        <v>75.227999999999994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130</v>
      </c>
      <c r="AU144" s="244" t="s">
        <v>83</v>
      </c>
      <c r="AV144" s="14" t="s">
        <v>83</v>
      </c>
      <c r="AW144" s="14" t="s">
        <v>35</v>
      </c>
      <c r="AX144" s="14" t="s">
        <v>81</v>
      </c>
      <c r="AY144" s="244" t="s">
        <v>119</v>
      </c>
    </row>
    <row r="145" s="2" customFormat="1" ht="33" customHeight="1">
      <c r="A145" s="39"/>
      <c r="B145" s="40"/>
      <c r="C145" s="205" t="s">
        <v>202</v>
      </c>
      <c r="D145" s="205" t="s">
        <v>121</v>
      </c>
      <c r="E145" s="206" t="s">
        <v>203</v>
      </c>
      <c r="F145" s="207" t="s">
        <v>204</v>
      </c>
      <c r="G145" s="208" t="s">
        <v>182</v>
      </c>
      <c r="H145" s="209">
        <v>225.684</v>
      </c>
      <c r="I145" s="210"/>
      <c r="J145" s="211">
        <f>ROUND(I145*H145,2)</f>
        <v>0</v>
      </c>
      <c r="K145" s="207" t="s">
        <v>125</v>
      </c>
      <c r="L145" s="45"/>
      <c r="M145" s="212" t="s">
        <v>19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126</v>
      </c>
      <c r="AT145" s="216" t="s">
        <v>121</v>
      </c>
      <c r="AU145" s="216" t="s">
        <v>83</v>
      </c>
      <c r="AY145" s="18" t="s">
        <v>119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81</v>
      </c>
      <c r="BK145" s="217">
        <f>ROUND(I145*H145,2)</f>
        <v>0</v>
      </c>
      <c r="BL145" s="18" t="s">
        <v>126</v>
      </c>
      <c r="BM145" s="216" t="s">
        <v>205</v>
      </c>
    </row>
    <row r="146" s="2" customFormat="1">
      <c r="A146" s="39"/>
      <c r="B146" s="40"/>
      <c r="C146" s="41"/>
      <c r="D146" s="218" t="s">
        <v>128</v>
      </c>
      <c r="E146" s="41"/>
      <c r="F146" s="219" t="s">
        <v>206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83</v>
      </c>
    </row>
    <row r="147" s="14" customFormat="1">
      <c r="A147" s="14"/>
      <c r="B147" s="234"/>
      <c r="C147" s="235"/>
      <c r="D147" s="225" t="s">
        <v>130</v>
      </c>
      <c r="E147" s="235"/>
      <c r="F147" s="237" t="s">
        <v>207</v>
      </c>
      <c r="G147" s="235"/>
      <c r="H147" s="238">
        <v>225.684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130</v>
      </c>
      <c r="AU147" s="244" t="s">
        <v>83</v>
      </c>
      <c r="AV147" s="14" t="s">
        <v>83</v>
      </c>
      <c r="AW147" s="14" t="s">
        <v>4</v>
      </c>
      <c r="AX147" s="14" t="s">
        <v>81</v>
      </c>
      <c r="AY147" s="244" t="s">
        <v>119</v>
      </c>
    </row>
    <row r="148" s="2" customFormat="1" ht="24.15" customHeight="1">
      <c r="A148" s="39"/>
      <c r="B148" s="40"/>
      <c r="C148" s="205" t="s">
        <v>208</v>
      </c>
      <c r="D148" s="205" t="s">
        <v>121</v>
      </c>
      <c r="E148" s="206" t="s">
        <v>209</v>
      </c>
      <c r="F148" s="207" t="s">
        <v>210</v>
      </c>
      <c r="G148" s="208" t="s">
        <v>182</v>
      </c>
      <c r="H148" s="209">
        <v>55.709000000000003</v>
      </c>
      <c r="I148" s="210"/>
      <c r="J148" s="211">
        <f>ROUND(I148*H148,2)</f>
        <v>0</v>
      </c>
      <c r="K148" s="207" t="s">
        <v>125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126</v>
      </c>
      <c r="AT148" s="216" t="s">
        <v>121</v>
      </c>
      <c r="AU148" s="216" t="s">
        <v>83</v>
      </c>
      <c r="AY148" s="18" t="s">
        <v>119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126</v>
      </c>
      <c r="BM148" s="216" t="s">
        <v>211</v>
      </c>
    </row>
    <row r="149" s="2" customFormat="1">
      <c r="A149" s="39"/>
      <c r="B149" s="40"/>
      <c r="C149" s="41"/>
      <c r="D149" s="218" t="s">
        <v>128</v>
      </c>
      <c r="E149" s="41"/>
      <c r="F149" s="219" t="s">
        <v>212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128</v>
      </c>
      <c r="AU149" s="18" t="s">
        <v>83</v>
      </c>
    </row>
    <row r="150" s="13" customFormat="1">
      <c r="A150" s="13"/>
      <c r="B150" s="223"/>
      <c r="C150" s="224"/>
      <c r="D150" s="225" t="s">
        <v>130</v>
      </c>
      <c r="E150" s="226" t="s">
        <v>19</v>
      </c>
      <c r="F150" s="227" t="s">
        <v>162</v>
      </c>
      <c r="G150" s="224"/>
      <c r="H150" s="226" t="s">
        <v>19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130</v>
      </c>
      <c r="AU150" s="233" t="s">
        <v>83</v>
      </c>
      <c r="AV150" s="13" t="s">
        <v>81</v>
      </c>
      <c r="AW150" s="13" t="s">
        <v>35</v>
      </c>
      <c r="AX150" s="13" t="s">
        <v>73</v>
      </c>
      <c r="AY150" s="233" t="s">
        <v>119</v>
      </c>
    </row>
    <row r="151" s="13" customFormat="1">
      <c r="A151" s="13"/>
      <c r="B151" s="223"/>
      <c r="C151" s="224"/>
      <c r="D151" s="225" t="s">
        <v>130</v>
      </c>
      <c r="E151" s="226" t="s">
        <v>19</v>
      </c>
      <c r="F151" s="227" t="s">
        <v>213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130</v>
      </c>
      <c r="AU151" s="233" t="s">
        <v>83</v>
      </c>
      <c r="AV151" s="13" t="s">
        <v>81</v>
      </c>
      <c r="AW151" s="13" t="s">
        <v>35</v>
      </c>
      <c r="AX151" s="13" t="s">
        <v>73</v>
      </c>
      <c r="AY151" s="233" t="s">
        <v>119</v>
      </c>
    </row>
    <row r="152" s="14" customFormat="1">
      <c r="A152" s="14"/>
      <c r="B152" s="234"/>
      <c r="C152" s="235"/>
      <c r="D152" s="225" t="s">
        <v>130</v>
      </c>
      <c r="E152" s="236" t="s">
        <v>19</v>
      </c>
      <c r="F152" s="237" t="s">
        <v>214</v>
      </c>
      <c r="G152" s="235"/>
      <c r="H152" s="238">
        <v>9.4100000000000001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130</v>
      </c>
      <c r="AU152" s="244" t="s">
        <v>83</v>
      </c>
      <c r="AV152" s="14" t="s">
        <v>83</v>
      </c>
      <c r="AW152" s="14" t="s">
        <v>35</v>
      </c>
      <c r="AX152" s="14" t="s">
        <v>73</v>
      </c>
      <c r="AY152" s="244" t="s">
        <v>119</v>
      </c>
    </row>
    <row r="153" s="13" customFormat="1">
      <c r="A153" s="13"/>
      <c r="B153" s="223"/>
      <c r="C153" s="224"/>
      <c r="D153" s="225" t="s">
        <v>130</v>
      </c>
      <c r="E153" s="226" t="s">
        <v>19</v>
      </c>
      <c r="F153" s="227" t="s">
        <v>215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130</v>
      </c>
      <c r="AU153" s="233" t="s">
        <v>83</v>
      </c>
      <c r="AV153" s="13" t="s">
        <v>81</v>
      </c>
      <c r="AW153" s="13" t="s">
        <v>35</v>
      </c>
      <c r="AX153" s="13" t="s">
        <v>73</v>
      </c>
      <c r="AY153" s="233" t="s">
        <v>119</v>
      </c>
    </row>
    <row r="154" s="14" customFormat="1">
      <c r="A154" s="14"/>
      <c r="B154" s="234"/>
      <c r="C154" s="235"/>
      <c r="D154" s="225" t="s">
        <v>130</v>
      </c>
      <c r="E154" s="236" t="s">
        <v>19</v>
      </c>
      <c r="F154" s="237" t="s">
        <v>216</v>
      </c>
      <c r="G154" s="235"/>
      <c r="H154" s="238">
        <v>22.584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130</v>
      </c>
      <c r="AU154" s="244" t="s">
        <v>83</v>
      </c>
      <c r="AV154" s="14" t="s">
        <v>83</v>
      </c>
      <c r="AW154" s="14" t="s">
        <v>35</v>
      </c>
      <c r="AX154" s="14" t="s">
        <v>73</v>
      </c>
      <c r="AY154" s="244" t="s">
        <v>119</v>
      </c>
    </row>
    <row r="155" s="13" customFormat="1">
      <c r="A155" s="13"/>
      <c r="B155" s="223"/>
      <c r="C155" s="224"/>
      <c r="D155" s="225" t="s">
        <v>130</v>
      </c>
      <c r="E155" s="226" t="s">
        <v>19</v>
      </c>
      <c r="F155" s="227" t="s">
        <v>217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130</v>
      </c>
      <c r="AU155" s="233" t="s">
        <v>83</v>
      </c>
      <c r="AV155" s="13" t="s">
        <v>81</v>
      </c>
      <c r="AW155" s="13" t="s">
        <v>35</v>
      </c>
      <c r="AX155" s="13" t="s">
        <v>73</v>
      </c>
      <c r="AY155" s="233" t="s">
        <v>119</v>
      </c>
    </row>
    <row r="156" s="14" customFormat="1">
      <c r="A156" s="14"/>
      <c r="B156" s="234"/>
      <c r="C156" s="235"/>
      <c r="D156" s="225" t="s">
        <v>130</v>
      </c>
      <c r="E156" s="236" t="s">
        <v>19</v>
      </c>
      <c r="F156" s="237" t="s">
        <v>218</v>
      </c>
      <c r="G156" s="235"/>
      <c r="H156" s="238">
        <v>23.715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130</v>
      </c>
      <c r="AU156" s="244" t="s">
        <v>83</v>
      </c>
      <c r="AV156" s="14" t="s">
        <v>83</v>
      </c>
      <c r="AW156" s="14" t="s">
        <v>35</v>
      </c>
      <c r="AX156" s="14" t="s">
        <v>73</v>
      </c>
      <c r="AY156" s="244" t="s">
        <v>119</v>
      </c>
    </row>
    <row r="157" s="15" customFormat="1">
      <c r="A157" s="15"/>
      <c r="B157" s="245"/>
      <c r="C157" s="246"/>
      <c r="D157" s="225" t="s">
        <v>130</v>
      </c>
      <c r="E157" s="247" t="s">
        <v>19</v>
      </c>
      <c r="F157" s="248" t="s">
        <v>143</v>
      </c>
      <c r="G157" s="246"/>
      <c r="H157" s="249">
        <v>55.709000000000003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130</v>
      </c>
      <c r="AU157" s="255" t="s">
        <v>83</v>
      </c>
      <c r="AV157" s="15" t="s">
        <v>126</v>
      </c>
      <c r="AW157" s="15" t="s">
        <v>35</v>
      </c>
      <c r="AX157" s="15" t="s">
        <v>81</v>
      </c>
      <c r="AY157" s="255" t="s">
        <v>119</v>
      </c>
    </row>
    <row r="158" s="2" customFormat="1" ht="37.8" customHeight="1">
      <c r="A158" s="39"/>
      <c r="B158" s="40"/>
      <c r="C158" s="205" t="s">
        <v>219</v>
      </c>
      <c r="D158" s="205" t="s">
        <v>121</v>
      </c>
      <c r="E158" s="206" t="s">
        <v>220</v>
      </c>
      <c r="F158" s="207" t="s">
        <v>221</v>
      </c>
      <c r="G158" s="208" t="s">
        <v>182</v>
      </c>
      <c r="H158" s="209">
        <v>130.93700000000001</v>
      </c>
      <c r="I158" s="210"/>
      <c r="J158" s="211">
        <f>ROUND(I158*H158,2)</f>
        <v>0</v>
      </c>
      <c r="K158" s="207" t="s">
        <v>125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126</v>
      </c>
      <c r="AT158" s="216" t="s">
        <v>121</v>
      </c>
      <c r="AU158" s="216" t="s">
        <v>83</v>
      </c>
      <c r="AY158" s="18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126</v>
      </c>
      <c r="BM158" s="216" t="s">
        <v>222</v>
      </c>
    </row>
    <row r="159" s="2" customFormat="1">
      <c r="A159" s="39"/>
      <c r="B159" s="40"/>
      <c r="C159" s="41"/>
      <c r="D159" s="218" t="s">
        <v>128</v>
      </c>
      <c r="E159" s="41"/>
      <c r="F159" s="219" t="s">
        <v>223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128</v>
      </c>
      <c r="AU159" s="18" t="s">
        <v>83</v>
      </c>
    </row>
    <row r="160" s="14" customFormat="1">
      <c r="A160" s="14"/>
      <c r="B160" s="234"/>
      <c r="C160" s="235"/>
      <c r="D160" s="225" t="s">
        <v>130</v>
      </c>
      <c r="E160" s="236" t="s">
        <v>19</v>
      </c>
      <c r="F160" s="237" t="s">
        <v>224</v>
      </c>
      <c r="G160" s="235"/>
      <c r="H160" s="238">
        <v>130.93700000000001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130</v>
      </c>
      <c r="AU160" s="244" t="s">
        <v>83</v>
      </c>
      <c r="AV160" s="14" t="s">
        <v>83</v>
      </c>
      <c r="AW160" s="14" t="s">
        <v>35</v>
      </c>
      <c r="AX160" s="14" t="s">
        <v>81</v>
      </c>
      <c r="AY160" s="244" t="s">
        <v>119</v>
      </c>
    </row>
    <row r="161" s="2" customFormat="1" ht="37.8" customHeight="1">
      <c r="A161" s="39"/>
      <c r="B161" s="40"/>
      <c r="C161" s="205" t="s">
        <v>225</v>
      </c>
      <c r="D161" s="205" t="s">
        <v>121</v>
      </c>
      <c r="E161" s="206" t="s">
        <v>226</v>
      </c>
      <c r="F161" s="207" t="s">
        <v>227</v>
      </c>
      <c r="G161" s="208" t="s">
        <v>182</v>
      </c>
      <c r="H161" s="209">
        <v>1309.3699999999999</v>
      </c>
      <c r="I161" s="210"/>
      <c r="J161" s="211">
        <f>ROUND(I161*H161,2)</f>
        <v>0</v>
      </c>
      <c r="K161" s="207" t="s">
        <v>125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126</v>
      </c>
      <c r="AT161" s="216" t="s">
        <v>121</v>
      </c>
      <c r="AU161" s="216" t="s">
        <v>83</v>
      </c>
      <c r="AY161" s="18" t="s">
        <v>119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126</v>
      </c>
      <c r="BM161" s="216" t="s">
        <v>228</v>
      </c>
    </row>
    <row r="162" s="2" customFormat="1">
      <c r="A162" s="39"/>
      <c r="B162" s="40"/>
      <c r="C162" s="41"/>
      <c r="D162" s="218" t="s">
        <v>128</v>
      </c>
      <c r="E162" s="41"/>
      <c r="F162" s="219" t="s">
        <v>229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128</v>
      </c>
      <c r="AU162" s="18" t="s">
        <v>83</v>
      </c>
    </row>
    <row r="163" s="2" customFormat="1">
      <c r="A163" s="39"/>
      <c r="B163" s="40"/>
      <c r="C163" s="41"/>
      <c r="D163" s="225" t="s">
        <v>230</v>
      </c>
      <c r="E163" s="41"/>
      <c r="F163" s="256" t="s">
        <v>231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230</v>
      </c>
      <c r="AU163" s="18" t="s">
        <v>83</v>
      </c>
    </row>
    <row r="164" s="14" customFormat="1">
      <c r="A164" s="14"/>
      <c r="B164" s="234"/>
      <c r="C164" s="235"/>
      <c r="D164" s="225" t="s">
        <v>130</v>
      </c>
      <c r="E164" s="235"/>
      <c r="F164" s="237" t="s">
        <v>232</v>
      </c>
      <c r="G164" s="235"/>
      <c r="H164" s="238">
        <v>1309.3699999999999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130</v>
      </c>
      <c r="AU164" s="244" t="s">
        <v>83</v>
      </c>
      <c r="AV164" s="14" t="s">
        <v>83</v>
      </c>
      <c r="AW164" s="14" t="s">
        <v>4</v>
      </c>
      <c r="AX164" s="14" t="s">
        <v>81</v>
      </c>
      <c r="AY164" s="244" t="s">
        <v>119</v>
      </c>
    </row>
    <row r="165" s="2" customFormat="1" ht="24.15" customHeight="1">
      <c r="A165" s="39"/>
      <c r="B165" s="40"/>
      <c r="C165" s="205" t="s">
        <v>8</v>
      </c>
      <c r="D165" s="205" t="s">
        <v>121</v>
      </c>
      <c r="E165" s="206" t="s">
        <v>233</v>
      </c>
      <c r="F165" s="207" t="s">
        <v>234</v>
      </c>
      <c r="G165" s="208" t="s">
        <v>182</v>
      </c>
      <c r="H165" s="209">
        <v>130.93700000000001</v>
      </c>
      <c r="I165" s="210"/>
      <c r="J165" s="211">
        <f>ROUND(I165*H165,2)</f>
        <v>0</v>
      </c>
      <c r="K165" s="207" t="s">
        <v>125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126</v>
      </c>
      <c r="AT165" s="216" t="s">
        <v>121</v>
      </c>
      <c r="AU165" s="216" t="s">
        <v>83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126</v>
      </c>
      <c r="BM165" s="216" t="s">
        <v>235</v>
      </c>
    </row>
    <row r="166" s="2" customFormat="1">
      <c r="A166" s="39"/>
      <c r="B166" s="40"/>
      <c r="C166" s="41"/>
      <c r="D166" s="218" t="s">
        <v>128</v>
      </c>
      <c r="E166" s="41"/>
      <c r="F166" s="219" t="s">
        <v>236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83</v>
      </c>
    </row>
    <row r="167" s="2" customFormat="1" ht="24.15" customHeight="1">
      <c r="A167" s="39"/>
      <c r="B167" s="40"/>
      <c r="C167" s="205" t="s">
        <v>237</v>
      </c>
      <c r="D167" s="205" t="s">
        <v>121</v>
      </c>
      <c r="E167" s="206" t="s">
        <v>238</v>
      </c>
      <c r="F167" s="207" t="s">
        <v>239</v>
      </c>
      <c r="G167" s="208" t="s">
        <v>240</v>
      </c>
      <c r="H167" s="209">
        <v>382.45800000000003</v>
      </c>
      <c r="I167" s="210"/>
      <c r="J167" s="211">
        <f>ROUND(I167*H167,2)</f>
        <v>0</v>
      </c>
      <c r="K167" s="207" t="s">
        <v>125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126</v>
      </c>
      <c r="AT167" s="216" t="s">
        <v>121</v>
      </c>
      <c r="AU167" s="216" t="s">
        <v>83</v>
      </c>
      <c r="AY167" s="18" t="s">
        <v>119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126</v>
      </c>
      <c r="BM167" s="216" t="s">
        <v>241</v>
      </c>
    </row>
    <row r="168" s="2" customFormat="1">
      <c r="A168" s="39"/>
      <c r="B168" s="40"/>
      <c r="C168" s="41"/>
      <c r="D168" s="218" t="s">
        <v>128</v>
      </c>
      <c r="E168" s="41"/>
      <c r="F168" s="219" t="s">
        <v>242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128</v>
      </c>
      <c r="AU168" s="18" t="s">
        <v>83</v>
      </c>
    </row>
    <row r="169" s="14" customFormat="1">
      <c r="A169" s="14"/>
      <c r="B169" s="234"/>
      <c r="C169" s="235"/>
      <c r="D169" s="225" t="s">
        <v>130</v>
      </c>
      <c r="E169" s="236" t="s">
        <v>19</v>
      </c>
      <c r="F169" s="237" t="s">
        <v>243</v>
      </c>
      <c r="G169" s="235"/>
      <c r="H169" s="238">
        <v>382.45800000000003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130</v>
      </c>
      <c r="AU169" s="244" t="s">
        <v>83</v>
      </c>
      <c r="AV169" s="14" t="s">
        <v>83</v>
      </c>
      <c r="AW169" s="14" t="s">
        <v>35</v>
      </c>
      <c r="AX169" s="14" t="s">
        <v>81</v>
      </c>
      <c r="AY169" s="244" t="s">
        <v>119</v>
      </c>
    </row>
    <row r="170" s="12" customFormat="1" ht="22.8" customHeight="1">
      <c r="A170" s="12"/>
      <c r="B170" s="189"/>
      <c r="C170" s="190"/>
      <c r="D170" s="191" t="s">
        <v>72</v>
      </c>
      <c r="E170" s="203" t="s">
        <v>179</v>
      </c>
      <c r="F170" s="203" t="s">
        <v>244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SUM(P171:P185)</f>
        <v>0</v>
      </c>
      <c r="Q170" s="197"/>
      <c r="R170" s="198">
        <f>SUM(R171:R185)</f>
        <v>0</v>
      </c>
      <c r="S170" s="197"/>
      <c r="T170" s="199">
        <f>SUM(T171:T185)</f>
        <v>1.15856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81</v>
      </c>
      <c r="AT170" s="201" t="s">
        <v>72</v>
      </c>
      <c r="AU170" s="201" t="s">
        <v>81</v>
      </c>
      <c r="AY170" s="200" t="s">
        <v>119</v>
      </c>
      <c r="BK170" s="202">
        <f>SUM(BK171:BK185)</f>
        <v>0</v>
      </c>
    </row>
    <row r="171" s="2" customFormat="1" ht="16.5" customHeight="1">
      <c r="A171" s="39"/>
      <c r="B171" s="40"/>
      <c r="C171" s="205" t="s">
        <v>245</v>
      </c>
      <c r="D171" s="205" t="s">
        <v>121</v>
      </c>
      <c r="E171" s="206" t="s">
        <v>246</v>
      </c>
      <c r="F171" s="207" t="s">
        <v>247</v>
      </c>
      <c r="G171" s="208" t="s">
        <v>182</v>
      </c>
      <c r="H171" s="209">
        <v>0.34300000000000003</v>
      </c>
      <c r="I171" s="210"/>
      <c r="J171" s="211">
        <f>ROUND(I171*H171,2)</f>
        <v>0</v>
      </c>
      <c r="K171" s="207" t="s">
        <v>125</v>
      </c>
      <c r="L171" s="45"/>
      <c r="M171" s="212" t="s">
        <v>19</v>
      </c>
      <c r="N171" s="213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1.9199999999999999</v>
      </c>
      <c r="T171" s="215">
        <f>S171*H171</f>
        <v>0.65856000000000003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126</v>
      </c>
      <c r="AT171" s="216" t="s">
        <v>121</v>
      </c>
      <c r="AU171" s="216" t="s">
        <v>83</v>
      </c>
      <c r="AY171" s="18" t="s">
        <v>119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81</v>
      </c>
      <c r="BK171" s="217">
        <f>ROUND(I171*H171,2)</f>
        <v>0</v>
      </c>
      <c r="BL171" s="18" t="s">
        <v>126</v>
      </c>
      <c r="BM171" s="216" t="s">
        <v>248</v>
      </c>
    </row>
    <row r="172" s="2" customFormat="1">
      <c r="A172" s="39"/>
      <c r="B172" s="40"/>
      <c r="C172" s="41"/>
      <c r="D172" s="218" t="s">
        <v>128</v>
      </c>
      <c r="E172" s="41"/>
      <c r="F172" s="219" t="s">
        <v>249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128</v>
      </c>
      <c r="AU172" s="18" t="s">
        <v>83</v>
      </c>
    </row>
    <row r="173" s="13" customFormat="1">
      <c r="A173" s="13"/>
      <c r="B173" s="223"/>
      <c r="C173" s="224"/>
      <c r="D173" s="225" t="s">
        <v>130</v>
      </c>
      <c r="E173" s="226" t="s">
        <v>19</v>
      </c>
      <c r="F173" s="227" t="s">
        <v>250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130</v>
      </c>
      <c r="AU173" s="233" t="s">
        <v>83</v>
      </c>
      <c r="AV173" s="13" t="s">
        <v>81</v>
      </c>
      <c r="AW173" s="13" t="s">
        <v>35</v>
      </c>
      <c r="AX173" s="13" t="s">
        <v>73</v>
      </c>
      <c r="AY173" s="233" t="s">
        <v>119</v>
      </c>
    </row>
    <row r="174" s="14" customFormat="1">
      <c r="A174" s="14"/>
      <c r="B174" s="234"/>
      <c r="C174" s="235"/>
      <c r="D174" s="225" t="s">
        <v>130</v>
      </c>
      <c r="E174" s="236" t="s">
        <v>19</v>
      </c>
      <c r="F174" s="237" t="s">
        <v>251</v>
      </c>
      <c r="G174" s="235"/>
      <c r="H174" s="238">
        <v>0.071999999999999995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130</v>
      </c>
      <c r="AU174" s="244" t="s">
        <v>83</v>
      </c>
      <c r="AV174" s="14" t="s">
        <v>83</v>
      </c>
      <c r="AW174" s="14" t="s">
        <v>35</v>
      </c>
      <c r="AX174" s="14" t="s">
        <v>73</v>
      </c>
      <c r="AY174" s="244" t="s">
        <v>119</v>
      </c>
    </row>
    <row r="175" s="14" customFormat="1">
      <c r="A175" s="14"/>
      <c r="B175" s="234"/>
      <c r="C175" s="235"/>
      <c r="D175" s="225" t="s">
        <v>130</v>
      </c>
      <c r="E175" s="236" t="s">
        <v>19</v>
      </c>
      <c r="F175" s="237" t="s">
        <v>252</v>
      </c>
      <c r="G175" s="235"/>
      <c r="H175" s="238">
        <v>0.157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130</v>
      </c>
      <c r="AU175" s="244" t="s">
        <v>83</v>
      </c>
      <c r="AV175" s="14" t="s">
        <v>83</v>
      </c>
      <c r="AW175" s="14" t="s">
        <v>35</v>
      </c>
      <c r="AX175" s="14" t="s">
        <v>73</v>
      </c>
      <c r="AY175" s="244" t="s">
        <v>119</v>
      </c>
    </row>
    <row r="176" s="14" customFormat="1">
      <c r="A176" s="14"/>
      <c r="B176" s="234"/>
      <c r="C176" s="235"/>
      <c r="D176" s="225" t="s">
        <v>130</v>
      </c>
      <c r="E176" s="236" t="s">
        <v>19</v>
      </c>
      <c r="F176" s="237" t="s">
        <v>253</v>
      </c>
      <c r="G176" s="235"/>
      <c r="H176" s="238">
        <v>0.114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130</v>
      </c>
      <c r="AU176" s="244" t="s">
        <v>83</v>
      </c>
      <c r="AV176" s="14" t="s">
        <v>83</v>
      </c>
      <c r="AW176" s="14" t="s">
        <v>35</v>
      </c>
      <c r="AX176" s="14" t="s">
        <v>73</v>
      </c>
      <c r="AY176" s="244" t="s">
        <v>119</v>
      </c>
    </row>
    <row r="177" s="15" customFormat="1">
      <c r="A177" s="15"/>
      <c r="B177" s="245"/>
      <c r="C177" s="246"/>
      <c r="D177" s="225" t="s">
        <v>130</v>
      </c>
      <c r="E177" s="247" t="s">
        <v>19</v>
      </c>
      <c r="F177" s="248" t="s">
        <v>143</v>
      </c>
      <c r="G177" s="246"/>
      <c r="H177" s="249">
        <v>0.34299999999999997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5" t="s">
        <v>130</v>
      </c>
      <c r="AU177" s="255" t="s">
        <v>83</v>
      </c>
      <c r="AV177" s="15" t="s">
        <v>126</v>
      </c>
      <c r="AW177" s="15" t="s">
        <v>35</v>
      </c>
      <c r="AX177" s="15" t="s">
        <v>81</v>
      </c>
      <c r="AY177" s="255" t="s">
        <v>119</v>
      </c>
    </row>
    <row r="178" s="2" customFormat="1" ht="16.5" customHeight="1">
      <c r="A178" s="39"/>
      <c r="B178" s="40"/>
      <c r="C178" s="205" t="s">
        <v>254</v>
      </c>
      <c r="D178" s="205" t="s">
        <v>121</v>
      </c>
      <c r="E178" s="206" t="s">
        <v>255</v>
      </c>
      <c r="F178" s="207" t="s">
        <v>256</v>
      </c>
      <c r="G178" s="208" t="s">
        <v>257</v>
      </c>
      <c r="H178" s="209">
        <v>1</v>
      </c>
      <c r="I178" s="210"/>
      <c r="J178" s="211">
        <f>ROUND(I178*H178,2)</f>
        <v>0</v>
      </c>
      <c r="K178" s="207" t="s">
        <v>125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0.050000000000000003</v>
      </c>
      <c r="T178" s="215">
        <f>S178*H178</f>
        <v>0.050000000000000003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126</v>
      </c>
      <c r="AT178" s="216" t="s">
        <v>121</v>
      </c>
      <c r="AU178" s="216" t="s">
        <v>83</v>
      </c>
      <c r="AY178" s="18" t="s">
        <v>119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126</v>
      </c>
      <c r="BM178" s="216" t="s">
        <v>258</v>
      </c>
    </row>
    <row r="179" s="2" customFormat="1">
      <c r="A179" s="39"/>
      <c r="B179" s="40"/>
      <c r="C179" s="41"/>
      <c r="D179" s="218" t="s">
        <v>128</v>
      </c>
      <c r="E179" s="41"/>
      <c r="F179" s="219" t="s">
        <v>259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128</v>
      </c>
      <c r="AU179" s="18" t="s">
        <v>83</v>
      </c>
    </row>
    <row r="180" s="13" customFormat="1">
      <c r="A180" s="13"/>
      <c r="B180" s="223"/>
      <c r="C180" s="224"/>
      <c r="D180" s="225" t="s">
        <v>130</v>
      </c>
      <c r="E180" s="226" t="s">
        <v>19</v>
      </c>
      <c r="F180" s="227" t="s">
        <v>260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130</v>
      </c>
      <c r="AU180" s="233" t="s">
        <v>83</v>
      </c>
      <c r="AV180" s="13" t="s">
        <v>81</v>
      </c>
      <c r="AW180" s="13" t="s">
        <v>35</v>
      </c>
      <c r="AX180" s="13" t="s">
        <v>73</v>
      </c>
      <c r="AY180" s="233" t="s">
        <v>119</v>
      </c>
    </row>
    <row r="181" s="14" customFormat="1">
      <c r="A181" s="14"/>
      <c r="B181" s="234"/>
      <c r="C181" s="235"/>
      <c r="D181" s="225" t="s">
        <v>130</v>
      </c>
      <c r="E181" s="236" t="s">
        <v>19</v>
      </c>
      <c r="F181" s="237" t="s">
        <v>81</v>
      </c>
      <c r="G181" s="235"/>
      <c r="H181" s="238">
        <v>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130</v>
      </c>
      <c r="AU181" s="244" t="s">
        <v>83</v>
      </c>
      <c r="AV181" s="14" t="s">
        <v>83</v>
      </c>
      <c r="AW181" s="14" t="s">
        <v>35</v>
      </c>
      <c r="AX181" s="14" t="s">
        <v>81</v>
      </c>
      <c r="AY181" s="244" t="s">
        <v>119</v>
      </c>
    </row>
    <row r="182" s="2" customFormat="1" ht="16.5" customHeight="1">
      <c r="A182" s="39"/>
      <c r="B182" s="40"/>
      <c r="C182" s="205" t="s">
        <v>261</v>
      </c>
      <c r="D182" s="205" t="s">
        <v>121</v>
      </c>
      <c r="E182" s="206" t="s">
        <v>262</v>
      </c>
      <c r="F182" s="207" t="s">
        <v>263</v>
      </c>
      <c r="G182" s="208" t="s">
        <v>257</v>
      </c>
      <c r="H182" s="209">
        <v>3</v>
      </c>
      <c r="I182" s="210"/>
      <c r="J182" s="211">
        <f>ROUND(I182*H182,2)</f>
        <v>0</v>
      </c>
      <c r="K182" s="207" t="s">
        <v>125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0.14999999999999999</v>
      </c>
      <c r="T182" s="215">
        <f>S182*H182</f>
        <v>0.44999999999999996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126</v>
      </c>
      <c r="AT182" s="216" t="s">
        <v>121</v>
      </c>
      <c r="AU182" s="216" t="s">
        <v>83</v>
      </c>
      <c r="AY182" s="18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126</v>
      </c>
      <c r="BM182" s="216" t="s">
        <v>264</v>
      </c>
    </row>
    <row r="183" s="2" customFormat="1">
      <c r="A183" s="39"/>
      <c r="B183" s="40"/>
      <c r="C183" s="41"/>
      <c r="D183" s="218" t="s">
        <v>128</v>
      </c>
      <c r="E183" s="41"/>
      <c r="F183" s="219" t="s">
        <v>265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128</v>
      </c>
      <c r="AU183" s="18" t="s">
        <v>83</v>
      </c>
    </row>
    <row r="184" s="13" customFormat="1">
      <c r="A184" s="13"/>
      <c r="B184" s="223"/>
      <c r="C184" s="224"/>
      <c r="D184" s="225" t="s">
        <v>130</v>
      </c>
      <c r="E184" s="226" t="s">
        <v>19</v>
      </c>
      <c r="F184" s="227" t="s">
        <v>266</v>
      </c>
      <c r="G184" s="224"/>
      <c r="H184" s="226" t="s">
        <v>19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130</v>
      </c>
      <c r="AU184" s="233" t="s">
        <v>83</v>
      </c>
      <c r="AV184" s="13" t="s">
        <v>81</v>
      </c>
      <c r="AW184" s="13" t="s">
        <v>35</v>
      </c>
      <c r="AX184" s="13" t="s">
        <v>73</v>
      </c>
      <c r="AY184" s="233" t="s">
        <v>119</v>
      </c>
    </row>
    <row r="185" s="14" customFormat="1">
      <c r="A185" s="14"/>
      <c r="B185" s="234"/>
      <c r="C185" s="235"/>
      <c r="D185" s="225" t="s">
        <v>130</v>
      </c>
      <c r="E185" s="236" t="s">
        <v>19</v>
      </c>
      <c r="F185" s="237" t="s">
        <v>144</v>
      </c>
      <c r="G185" s="235"/>
      <c r="H185" s="238">
        <v>3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130</v>
      </c>
      <c r="AU185" s="244" t="s">
        <v>83</v>
      </c>
      <c r="AV185" s="14" t="s">
        <v>83</v>
      </c>
      <c r="AW185" s="14" t="s">
        <v>35</v>
      </c>
      <c r="AX185" s="14" t="s">
        <v>81</v>
      </c>
      <c r="AY185" s="244" t="s">
        <v>119</v>
      </c>
    </row>
    <row r="186" s="12" customFormat="1" ht="22.8" customHeight="1">
      <c r="A186" s="12"/>
      <c r="B186" s="189"/>
      <c r="C186" s="190"/>
      <c r="D186" s="191" t="s">
        <v>72</v>
      </c>
      <c r="E186" s="203" t="s">
        <v>187</v>
      </c>
      <c r="F186" s="203" t="s">
        <v>267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SUM(P187:P220)</f>
        <v>0</v>
      </c>
      <c r="Q186" s="197"/>
      <c r="R186" s="198">
        <f>SUM(R187:R220)</f>
        <v>0.00364</v>
      </c>
      <c r="S186" s="197"/>
      <c r="T186" s="199">
        <f>SUM(T187:T220)</f>
        <v>326.05530000000005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81</v>
      </c>
      <c r="AT186" s="201" t="s">
        <v>72</v>
      </c>
      <c r="AU186" s="201" t="s">
        <v>81</v>
      </c>
      <c r="AY186" s="200" t="s">
        <v>119</v>
      </c>
      <c r="BK186" s="202">
        <f>SUM(BK187:BK220)</f>
        <v>0</v>
      </c>
    </row>
    <row r="187" s="2" customFormat="1" ht="24.15" customHeight="1">
      <c r="A187" s="39"/>
      <c r="B187" s="40"/>
      <c r="C187" s="205" t="s">
        <v>268</v>
      </c>
      <c r="D187" s="205" t="s">
        <v>121</v>
      </c>
      <c r="E187" s="206" t="s">
        <v>269</v>
      </c>
      <c r="F187" s="207" t="s">
        <v>270</v>
      </c>
      <c r="G187" s="208" t="s">
        <v>182</v>
      </c>
      <c r="H187" s="209">
        <v>2.9039999999999999</v>
      </c>
      <c r="I187" s="210"/>
      <c r="J187" s="211">
        <f>ROUND(I187*H187,2)</f>
        <v>0</v>
      </c>
      <c r="K187" s="207" t="s">
        <v>125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1.95</v>
      </c>
      <c r="T187" s="215">
        <f>S187*H187</f>
        <v>5.6627999999999998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126</v>
      </c>
      <c r="AT187" s="216" t="s">
        <v>121</v>
      </c>
      <c r="AU187" s="216" t="s">
        <v>83</v>
      </c>
      <c r="AY187" s="18" t="s">
        <v>119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126</v>
      </c>
      <c r="BM187" s="216" t="s">
        <v>271</v>
      </c>
    </row>
    <row r="188" s="2" customFormat="1">
      <c r="A188" s="39"/>
      <c r="B188" s="40"/>
      <c r="C188" s="41"/>
      <c r="D188" s="218" t="s">
        <v>128</v>
      </c>
      <c r="E188" s="41"/>
      <c r="F188" s="219" t="s">
        <v>272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128</v>
      </c>
      <c r="AU188" s="18" t="s">
        <v>83</v>
      </c>
    </row>
    <row r="189" s="13" customFormat="1">
      <c r="A189" s="13"/>
      <c r="B189" s="223"/>
      <c r="C189" s="224"/>
      <c r="D189" s="225" t="s">
        <v>130</v>
      </c>
      <c r="E189" s="226" t="s">
        <v>19</v>
      </c>
      <c r="F189" s="227" t="s">
        <v>273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130</v>
      </c>
      <c r="AU189" s="233" t="s">
        <v>83</v>
      </c>
      <c r="AV189" s="13" t="s">
        <v>81</v>
      </c>
      <c r="AW189" s="13" t="s">
        <v>35</v>
      </c>
      <c r="AX189" s="13" t="s">
        <v>73</v>
      </c>
      <c r="AY189" s="233" t="s">
        <v>119</v>
      </c>
    </row>
    <row r="190" s="14" customFormat="1">
      <c r="A190" s="14"/>
      <c r="B190" s="234"/>
      <c r="C190" s="235"/>
      <c r="D190" s="225" t="s">
        <v>130</v>
      </c>
      <c r="E190" s="236" t="s">
        <v>19</v>
      </c>
      <c r="F190" s="237" t="s">
        <v>274</v>
      </c>
      <c r="G190" s="235"/>
      <c r="H190" s="238">
        <v>2.9039999999999999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130</v>
      </c>
      <c r="AU190" s="244" t="s">
        <v>83</v>
      </c>
      <c r="AV190" s="14" t="s">
        <v>83</v>
      </c>
      <c r="AW190" s="14" t="s">
        <v>35</v>
      </c>
      <c r="AX190" s="14" t="s">
        <v>81</v>
      </c>
      <c r="AY190" s="244" t="s">
        <v>119</v>
      </c>
    </row>
    <row r="191" s="2" customFormat="1" ht="16.5" customHeight="1">
      <c r="A191" s="39"/>
      <c r="B191" s="40"/>
      <c r="C191" s="205" t="s">
        <v>7</v>
      </c>
      <c r="D191" s="205" t="s">
        <v>121</v>
      </c>
      <c r="E191" s="206" t="s">
        <v>275</v>
      </c>
      <c r="F191" s="207" t="s">
        <v>276</v>
      </c>
      <c r="G191" s="208" t="s">
        <v>182</v>
      </c>
      <c r="H191" s="209">
        <v>125.38</v>
      </c>
      <c r="I191" s="210"/>
      <c r="J191" s="211">
        <f>ROUND(I191*H191,2)</f>
        <v>0</v>
      </c>
      <c r="K191" s="207" t="s">
        <v>125</v>
      </c>
      <c r="L191" s="45"/>
      <c r="M191" s="212" t="s">
        <v>19</v>
      </c>
      <c r="N191" s="213" t="s">
        <v>44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2.2000000000000002</v>
      </c>
      <c r="T191" s="215">
        <f>S191*H191</f>
        <v>275.83600000000001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126</v>
      </c>
      <c r="AT191" s="216" t="s">
        <v>121</v>
      </c>
      <c r="AU191" s="216" t="s">
        <v>83</v>
      </c>
      <c r="AY191" s="18" t="s">
        <v>119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81</v>
      </c>
      <c r="BK191" s="217">
        <f>ROUND(I191*H191,2)</f>
        <v>0</v>
      </c>
      <c r="BL191" s="18" t="s">
        <v>126</v>
      </c>
      <c r="BM191" s="216" t="s">
        <v>277</v>
      </c>
    </row>
    <row r="192" s="2" customFormat="1">
      <c r="A192" s="39"/>
      <c r="B192" s="40"/>
      <c r="C192" s="41"/>
      <c r="D192" s="218" t="s">
        <v>128</v>
      </c>
      <c r="E192" s="41"/>
      <c r="F192" s="219" t="s">
        <v>278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128</v>
      </c>
      <c r="AU192" s="18" t="s">
        <v>83</v>
      </c>
    </row>
    <row r="193" s="13" customFormat="1">
      <c r="A193" s="13"/>
      <c r="B193" s="223"/>
      <c r="C193" s="224"/>
      <c r="D193" s="225" t="s">
        <v>130</v>
      </c>
      <c r="E193" s="226" t="s">
        <v>19</v>
      </c>
      <c r="F193" s="227" t="s">
        <v>279</v>
      </c>
      <c r="G193" s="224"/>
      <c r="H193" s="226" t="s">
        <v>19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130</v>
      </c>
      <c r="AU193" s="233" t="s">
        <v>83</v>
      </c>
      <c r="AV193" s="13" t="s">
        <v>81</v>
      </c>
      <c r="AW193" s="13" t="s">
        <v>35</v>
      </c>
      <c r="AX193" s="13" t="s">
        <v>73</v>
      </c>
      <c r="AY193" s="233" t="s">
        <v>119</v>
      </c>
    </row>
    <row r="194" s="14" customFormat="1">
      <c r="A194" s="14"/>
      <c r="B194" s="234"/>
      <c r="C194" s="235"/>
      <c r="D194" s="225" t="s">
        <v>130</v>
      </c>
      <c r="E194" s="236" t="s">
        <v>19</v>
      </c>
      <c r="F194" s="237" t="s">
        <v>280</v>
      </c>
      <c r="G194" s="235"/>
      <c r="H194" s="238">
        <v>125.38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130</v>
      </c>
      <c r="AU194" s="244" t="s">
        <v>83</v>
      </c>
      <c r="AV194" s="14" t="s">
        <v>83</v>
      </c>
      <c r="AW194" s="14" t="s">
        <v>35</v>
      </c>
      <c r="AX194" s="14" t="s">
        <v>81</v>
      </c>
      <c r="AY194" s="244" t="s">
        <v>119</v>
      </c>
    </row>
    <row r="195" s="2" customFormat="1" ht="16.5" customHeight="1">
      <c r="A195" s="39"/>
      <c r="B195" s="40"/>
      <c r="C195" s="205" t="s">
        <v>281</v>
      </c>
      <c r="D195" s="205" t="s">
        <v>121</v>
      </c>
      <c r="E195" s="206" t="s">
        <v>282</v>
      </c>
      <c r="F195" s="207" t="s">
        <v>283</v>
      </c>
      <c r="G195" s="208" t="s">
        <v>257</v>
      </c>
      <c r="H195" s="209">
        <v>10</v>
      </c>
      <c r="I195" s="210"/>
      <c r="J195" s="211">
        <f>ROUND(I195*H195,2)</f>
        <v>0</v>
      </c>
      <c r="K195" s="207" t="s">
        <v>125</v>
      </c>
      <c r="L195" s="45"/>
      <c r="M195" s="212" t="s">
        <v>19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0.48199999999999998</v>
      </c>
      <c r="T195" s="215">
        <f>S195*H195</f>
        <v>4.8200000000000003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126</v>
      </c>
      <c r="AT195" s="216" t="s">
        <v>121</v>
      </c>
      <c r="AU195" s="216" t="s">
        <v>83</v>
      </c>
      <c r="AY195" s="18" t="s">
        <v>119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81</v>
      </c>
      <c r="BK195" s="217">
        <f>ROUND(I195*H195,2)</f>
        <v>0</v>
      </c>
      <c r="BL195" s="18" t="s">
        <v>126</v>
      </c>
      <c r="BM195" s="216" t="s">
        <v>284</v>
      </c>
    </row>
    <row r="196" s="2" customFormat="1">
      <c r="A196" s="39"/>
      <c r="B196" s="40"/>
      <c r="C196" s="41"/>
      <c r="D196" s="218" t="s">
        <v>128</v>
      </c>
      <c r="E196" s="41"/>
      <c r="F196" s="219" t="s">
        <v>285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128</v>
      </c>
      <c r="AU196" s="18" t="s">
        <v>83</v>
      </c>
    </row>
    <row r="197" s="2" customFormat="1" ht="16.5" customHeight="1">
      <c r="A197" s="39"/>
      <c r="B197" s="40"/>
      <c r="C197" s="205" t="s">
        <v>286</v>
      </c>
      <c r="D197" s="205" t="s">
        <v>121</v>
      </c>
      <c r="E197" s="206" t="s">
        <v>287</v>
      </c>
      <c r="F197" s="207" t="s">
        <v>288</v>
      </c>
      <c r="G197" s="208" t="s">
        <v>257</v>
      </c>
      <c r="H197" s="209">
        <v>2</v>
      </c>
      <c r="I197" s="210"/>
      <c r="J197" s="211">
        <f>ROUND(I197*H197,2)</f>
        <v>0</v>
      </c>
      <c r="K197" s="207" t="s">
        <v>19</v>
      </c>
      <c r="L197" s="45"/>
      <c r="M197" s="212" t="s">
        <v>19</v>
      </c>
      <c r="N197" s="213" t="s">
        <v>44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126</v>
      </c>
      <c r="AT197" s="216" t="s">
        <v>121</v>
      </c>
      <c r="AU197" s="216" t="s">
        <v>83</v>
      </c>
      <c r="AY197" s="18" t="s">
        <v>119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126</v>
      </c>
      <c r="BM197" s="216" t="s">
        <v>289</v>
      </c>
    </row>
    <row r="198" s="2" customFormat="1" ht="16.5" customHeight="1">
      <c r="A198" s="39"/>
      <c r="B198" s="40"/>
      <c r="C198" s="205" t="s">
        <v>290</v>
      </c>
      <c r="D198" s="205" t="s">
        <v>121</v>
      </c>
      <c r="E198" s="206" t="s">
        <v>291</v>
      </c>
      <c r="F198" s="207" t="s">
        <v>292</v>
      </c>
      <c r="G198" s="208" t="s">
        <v>257</v>
      </c>
      <c r="H198" s="209">
        <v>11</v>
      </c>
      <c r="I198" s="210"/>
      <c r="J198" s="211">
        <f>ROUND(I198*H198,2)</f>
        <v>0</v>
      </c>
      <c r="K198" s="207" t="s">
        <v>19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126</v>
      </c>
      <c r="AT198" s="216" t="s">
        <v>121</v>
      </c>
      <c r="AU198" s="216" t="s">
        <v>83</v>
      </c>
      <c r="AY198" s="18" t="s">
        <v>119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126</v>
      </c>
      <c r="BM198" s="216" t="s">
        <v>293</v>
      </c>
    </row>
    <row r="199" s="2" customFormat="1" ht="37.8" customHeight="1">
      <c r="A199" s="39"/>
      <c r="B199" s="40"/>
      <c r="C199" s="205" t="s">
        <v>294</v>
      </c>
      <c r="D199" s="205" t="s">
        <v>121</v>
      </c>
      <c r="E199" s="206" t="s">
        <v>295</v>
      </c>
      <c r="F199" s="207" t="s">
        <v>296</v>
      </c>
      <c r="G199" s="208" t="s">
        <v>190</v>
      </c>
      <c r="H199" s="209">
        <v>37.700000000000003</v>
      </c>
      <c r="I199" s="210"/>
      <c r="J199" s="211">
        <f>ROUND(I199*H199,2)</f>
        <v>0</v>
      </c>
      <c r="K199" s="207" t="s">
        <v>125</v>
      </c>
      <c r="L199" s="45"/>
      <c r="M199" s="212" t="s">
        <v>19</v>
      </c>
      <c r="N199" s="213" t="s">
        <v>44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0.90000000000000002</v>
      </c>
      <c r="T199" s="215">
        <f>S199*H199</f>
        <v>33.930000000000007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126</v>
      </c>
      <c r="AT199" s="216" t="s">
        <v>121</v>
      </c>
      <c r="AU199" s="216" t="s">
        <v>83</v>
      </c>
      <c r="AY199" s="18" t="s">
        <v>119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81</v>
      </c>
      <c r="BK199" s="217">
        <f>ROUND(I199*H199,2)</f>
        <v>0</v>
      </c>
      <c r="BL199" s="18" t="s">
        <v>126</v>
      </c>
      <c r="BM199" s="216" t="s">
        <v>297</v>
      </c>
    </row>
    <row r="200" s="2" customFormat="1">
      <c r="A200" s="39"/>
      <c r="B200" s="40"/>
      <c r="C200" s="41"/>
      <c r="D200" s="218" t="s">
        <v>128</v>
      </c>
      <c r="E200" s="41"/>
      <c r="F200" s="219" t="s">
        <v>298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128</v>
      </c>
      <c r="AU200" s="18" t="s">
        <v>83</v>
      </c>
    </row>
    <row r="201" s="13" customFormat="1">
      <c r="A201" s="13"/>
      <c r="B201" s="223"/>
      <c r="C201" s="224"/>
      <c r="D201" s="225" t="s">
        <v>130</v>
      </c>
      <c r="E201" s="226" t="s">
        <v>19</v>
      </c>
      <c r="F201" s="227" t="s">
        <v>299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130</v>
      </c>
      <c r="AU201" s="233" t="s">
        <v>83</v>
      </c>
      <c r="AV201" s="13" t="s">
        <v>81</v>
      </c>
      <c r="AW201" s="13" t="s">
        <v>35</v>
      </c>
      <c r="AX201" s="13" t="s">
        <v>73</v>
      </c>
      <c r="AY201" s="233" t="s">
        <v>119</v>
      </c>
    </row>
    <row r="202" s="13" customFormat="1">
      <c r="A202" s="13"/>
      <c r="B202" s="223"/>
      <c r="C202" s="224"/>
      <c r="D202" s="225" t="s">
        <v>130</v>
      </c>
      <c r="E202" s="226" t="s">
        <v>19</v>
      </c>
      <c r="F202" s="227" t="s">
        <v>300</v>
      </c>
      <c r="G202" s="224"/>
      <c r="H202" s="226" t="s">
        <v>19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130</v>
      </c>
      <c r="AU202" s="233" t="s">
        <v>83</v>
      </c>
      <c r="AV202" s="13" t="s">
        <v>81</v>
      </c>
      <c r="AW202" s="13" t="s">
        <v>35</v>
      </c>
      <c r="AX202" s="13" t="s">
        <v>73</v>
      </c>
      <c r="AY202" s="233" t="s">
        <v>119</v>
      </c>
    </row>
    <row r="203" s="14" customFormat="1">
      <c r="A203" s="14"/>
      <c r="B203" s="234"/>
      <c r="C203" s="235"/>
      <c r="D203" s="225" t="s">
        <v>130</v>
      </c>
      <c r="E203" s="236" t="s">
        <v>19</v>
      </c>
      <c r="F203" s="237" t="s">
        <v>301</v>
      </c>
      <c r="G203" s="235"/>
      <c r="H203" s="238">
        <v>11.16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130</v>
      </c>
      <c r="AU203" s="244" t="s">
        <v>83</v>
      </c>
      <c r="AV203" s="14" t="s">
        <v>83</v>
      </c>
      <c r="AW203" s="14" t="s">
        <v>35</v>
      </c>
      <c r="AX203" s="14" t="s">
        <v>73</v>
      </c>
      <c r="AY203" s="244" t="s">
        <v>119</v>
      </c>
    </row>
    <row r="204" s="13" customFormat="1">
      <c r="A204" s="13"/>
      <c r="B204" s="223"/>
      <c r="C204" s="224"/>
      <c r="D204" s="225" t="s">
        <v>130</v>
      </c>
      <c r="E204" s="226" t="s">
        <v>19</v>
      </c>
      <c r="F204" s="227" t="s">
        <v>302</v>
      </c>
      <c r="G204" s="224"/>
      <c r="H204" s="226" t="s">
        <v>19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130</v>
      </c>
      <c r="AU204" s="233" t="s">
        <v>83</v>
      </c>
      <c r="AV204" s="13" t="s">
        <v>81</v>
      </c>
      <c r="AW204" s="13" t="s">
        <v>35</v>
      </c>
      <c r="AX204" s="13" t="s">
        <v>73</v>
      </c>
      <c r="AY204" s="233" t="s">
        <v>119</v>
      </c>
    </row>
    <row r="205" s="14" customFormat="1">
      <c r="A205" s="14"/>
      <c r="B205" s="234"/>
      <c r="C205" s="235"/>
      <c r="D205" s="225" t="s">
        <v>130</v>
      </c>
      <c r="E205" s="236" t="s">
        <v>19</v>
      </c>
      <c r="F205" s="237" t="s">
        <v>303</v>
      </c>
      <c r="G205" s="235"/>
      <c r="H205" s="238">
        <v>17.039999999999999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130</v>
      </c>
      <c r="AU205" s="244" t="s">
        <v>83</v>
      </c>
      <c r="AV205" s="14" t="s">
        <v>83</v>
      </c>
      <c r="AW205" s="14" t="s">
        <v>35</v>
      </c>
      <c r="AX205" s="14" t="s">
        <v>73</v>
      </c>
      <c r="AY205" s="244" t="s">
        <v>119</v>
      </c>
    </row>
    <row r="206" s="13" customFormat="1">
      <c r="A206" s="13"/>
      <c r="B206" s="223"/>
      <c r="C206" s="224"/>
      <c r="D206" s="225" t="s">
        <v>130</v>
      </c>
      <c r="E206" s="226" t="s">
        <v>19</v>
      </c>
      <c r="F206" s="227" t="s">
        <v>304</v>
      </c>
      <c r="G206" s="224"/>
      <c r="H206" s="226" t="s">
        <v>19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130</v>
      </c>
      <c r="AU206" s="233" t="s">
        <v>83</v>
      </c>
      <c r="AV206" s="13" t="s">
        <v>81</v>
      </c>
      <c r="AW206" s="13" t="s">
        <v>35</v>
      </c>
      <c r="AX206" s="13" t="s">
        <v>73</v>
      </c>
      <c r="AY206" s="233" t="s">
        <v>119</v>
      </c>
    </row>
    <row r="207" s="14" customFormat="1">
      <c r="A207" s="14"/>
      <c r="B207" s="234"/>
      <c r="C207" s="235"/>
      <c r="D207" s="225" t="s">
        <v>130</v>
      </c>
      <c r="E207" s="236" t="s">
        <v>19</v>
      </c>
      <c r="F207" s="237" t="s">
        <v>305</v>
      </c>
      <c r="G207" s="235"/>
      <c r="H207" s="238">
        <v>9.5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130</v>
      </c>
      <c r="AU207" s="244" t="s">
        <v>83</v>
      </c>
      <c r="AV207" s="14" t="s">
        <v>83</v>
      </c>
      <c r="AW207" s="14" t="s">
        <v>35</v>
      </c>
      <c r="AX207" s="14" t="s">
        <v>73</v>
      </c>
      <c r="AY207" s="244" t="s">
        <v>119</v>
      </c>
    </row>
    <row r="208" s="15" customFormat="1">
      <c r="A208" s="15"/>
      <c r="B208" s="245"/>
      <c r="C208" s="246"/>
      <c r="D208" s="225" t="s">
        <v>130</v>
      </c>
      <c r="E208" s="247" t="s">
        <v>19</v>
      </c>
      <c r="F208" s="248" t="s">
        <v>143</v>
      </c>
      <c r="G208" s="246"/>
      <c r="H208" s="249">
        <v>37.700000000000003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5" t="s">
        <v>130</v>
      </c>
      <c r="AU208" s="255" t="s">
        <v>83</v>
      </c>
      <c r="AV208" s="15" t="s">
        <v>126</v>
      </c>
      <c r="AW208" s="15" t="s">
        <v>35</v>
      </c>
      <c r="AX208" s="15" t="s">
        <v>81</v>
      </c>
      <c r="AY208" s="255" t="s">
        <v>119</v>
      </c>
    </row>
    <row r="209" s="2" customFormat="1" ht="16.5" customHeight="1">
      <c r="A209" s="39"/>
      <c r="B209" s="40"/>
      <c r="C209" s="205" t="s">
        <v>306</v>
      </c>
      <c r="D209" s="205" t="s">
        <v>121</v>
      </c>
      <c r="E209" s="206" t="s">
        <v>307</v>
      </c>
      <c r="F209" s="207" t="s">
        <v>308</v>
      </c>
      <c r="G209" s="208" t="s">
        <v>182</v>
      </c>
      <c r="H209" s="209">
        <v>2.1600000000000001</v>
      </c>
      <c r="I209" s="210"/>
      <c r="J209" s="211">
        <f>ROUND(I209*H209,2)</f>
        <v>0</v>
      </c>
      <c r="K209" s="207" t="s">
        <v>125</v>
      </c>
      <c r="L209" s="45"/>
      <c r="M209" s="212" t="s">
        <v>19</v>
      </c>
      <c r="N209" s="213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2.6000000000000001</v>
      </c>
      <c r="T209" s="215">
        <f>S209*H209</f>
        <v>5.6160000000000005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126</v>
      </c>
      <c r="AT209" s="216" t="s">
        <v>121</v>
      </c>
      <c r="AU209" s="216" t="s">
        <v>83</v>
      </c>
      <c r="AY209" s="18" t="s">
        <v>119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81</v>
      </c>
      <c r="BK209" s="217">
        <f>ROUND(I209*H209,2)</f>
        <v>0</v>
      </c>
      <c r="BL209" s="18" t="s">
        <v>126</v>
      </c>
      <c r="BM209" s="216" t="s">
        <v>309</v>
      </c>
    </row>
    <row r="210" s="2" customFormat="1">
      <c r="A210" s="39"/>
      <c r="B210" s="40"/>
      <c r="C210" s="41"/>
      <c r="D210" s="218" t="s">
        <v>128</v>
      </c>
      <c r="E210" s="41"/>
      <c r="F210" s="219" t="s">
        <v>310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128</v>
      </c>
      <c r="AU210" s="18" t="s">
        <v>83</v>
      </c>
    </row>
    <row r="211" s="13" customFormat="1">
      <c r="A211" s="13"/>
      <c r="B211" s="223"/>
      <c r="C211" s="224"/>
      <c r="D211" s="225" t="s">
        <v>130</v>
      </c>
      <c r="E211" s="226" t="s">
        <v>19</v>
      </c>
      <c r="F211" s="227" t="s">
        <v>311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130</v>
      </c>
      <c r="AU211" s="233" t="s">
        <v>83</v>
      </c>
      <c r="AV211" s="13" t="s">
        <v>81</v>
      </c>
      <c r="AW211" s="13" t="s">
        <v>35</v>
      </c>
      <c r="AX211" s="13" t="s">
        <v>73</v>
      </c>
      <c r="AY211" s="233" t="s">
        <v>119</v>
      </c>
    </row>
    <row r="212" s="14" customFormat="1">
      <c r="A212" s="14"/>
      <c r="B212" s="234"/>
      <c r="C212" s="235"/>
      <c r="D212" s="225" t="s">
        <v>130</v>
      </c>
      <c r="E212" s="236" t="s">
        <v>19</v>
      </c>
      <c r="F212" s="237" t="s">
        <v>312</v>
      </c>
      <c r="G212" s="235"/>
      <c r="H212" s="238">
        <v>2.1600000000000001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130</v>
      </c>
      <c r="AU212" s="244" t="s">
        <v>83</v>
      </c>
      <c r="AV212" s="14" t="s">
        <v>83</v>
      </c>
      <c r="AW212" s="14" t="s">
        <v>35</v>
      </c>
      <c r="AX212" s="14" t="s">
        <v>81</v>
      </c>
      <c r="AY212" s="244" t="s">
        <v>119</v>
      </c>
    </row>
    <row r="213" s="2" customFormat="1" ht="24.15" customHeight="1">
      <c r="A213" s="39"/>
      <c r="B213" s="40"/>
      <c r="C213" s="205" t="s">
        <v>313</v>
      </c>
      <c r="D213" s="205" t="s">
        <v>121</v>
      </c>
      <c r="E213" s="206" t="s">
        <v>314</v>
      </c>
      <c r="F213" s="207" t="s">
        <v>315</v>
      </c>
      <c r="G213" s="208" t="s">
        <v>190</v>
      </c>
      <c r="H213" s="209">
        <v>0.5</v>
      </c>
      <c r="I213" s="210"/>
      <c r="J213" s="211">
        <f>ROUND(I213*H213,2)</f>
        <v>0</v>
      </c>
      <c r="K213" s="207" t="s">
        <v>125</v>
      </c>
      <c r="L213" s="45"/>
      <c r="M213" s="212" t="s">
        <v>19</v>
      </c>
      <c r="N213" s="213" t="s">
        <v>44</v>
      </c>
      <c r="O213" s="85"/>
      <c r="P213" s="214">
        <f>O213*H213</f>
        <v>0</v>
      </c>
      <c r="Q213" s="214">
        <v>0.0012800000000000001</v>
      </c>
      <c r="R213" s="214">
        <f>Q213*H213</f>
        <v>0.00064000000000000005</v>
      </c>
      <c r="S213" s="214">
        <v>0.021000000000000001</v>
      </c>
      <c r="T213" s="215">
        <f>S213*H213</f>
        <v>0.010500000000000001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126</v>
      </c>
      <c r="AT213" s="216" t="s">
        <v>121</v>
      </c>
      <c r="AU213" s="216" t="s">
        <v>83</v>
      </c>
      <c r="AY213" s="18" t="s">
        <v>119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126</v>
      </c>
      <c r="BM213" s="216" t="s">
        <v>316</v>
      </c>
    </row>
    <row r="214" s="2" customFormat="1">
      <c r="A214" s="39"/>
      <c r="B214" s="40"/>
      <c r="C214" s="41"/>
      <c r="D214" s="218" t="s">
        <v>128</v>
      </c>
      <c r="E214" s="41"/>
      <c r="F214" s="219" t="s">
        <v>317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128</v>
      </c>
      <c r="AU214" s="18" t="s">
        <v>83</v>
      </c>
    </row>
    <row r="215" s="13" customFormat="1">
      <c r="A215" s="13"/>
      <c r="B215" s="223"/>
      <c r="C215" s="224"/>
      <c r="D215" s="225" t="s">
        <v>130</v>
      </c>
      <c r="E215" s="226" t="s">
        <v>19</v>
      </c>
      <c r="F215" s="227" t="s">
        <v>318</v>
      </c>
      <c r="G215" s="224"/>
      <c r="H215" s="226" t="s">
        <v>19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130</v>
      </c>
      <c r="AU215" s="233" t="s">
        <v>83</v>
      </c>
      <c r="AV215" s="13" t="s">
        <v>81</v>
      </c>
      <c r="AW215" s="13" t="s">
        <v>35</v>
      </c>
      <c r="AX215" s="13" t="s">
        <v>73</v>
      </c>
      <c r="AY215" s="233" t="s">
        <v>119</v>
      </c>
    </row>
    <row r="216" s="14" customFormat="1">
      <c r="A216" s="14"/>
      <c r="B216" s="234"/>
      <c r="C216" s="235"/>
      <c r="D216" s="225" t="s">
        <v>130</v>
      </c>
      <c r="E216" s="236" t="s">
        <v>19</v>
      </c>
      <c r="F216" s="237" t="s">
        <v>319</v>
      </c>
      <c r="G216" s="235"/>
      <c r="H216" s="238">
        <v>0.5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130</v>
      </c>
      <c r="AU216" s="244" t="s">
        <v>83</v>
      </c>
      <c r="AV216" s="14" t="s">
        <v>83</v>
      </c>
      <c r="AW216" s="14" t="s">
        <v>35</v>
      </c>
      <c r="AX216" s="14" t="s">
        <v>81</v>
      </c>
      <c r="AY216" s="244" t="s">
        <v>119</v>
      </c>
    </row>
    <row r="217" s="2" customFormat="1" ht="16.5" customHeight="1">
      <c r="A217" s="39"/>
      <c r="B217" s="40"/>
      <c r="C217" s="205" t="s">
        <v>320</v>
      </c>
      <c r="D217" s="205" t="s">
        <v>121</v>
      </c>
      <c r="E217" s="206" t="s">
        <v>321</v>
      </c>
      <c r="F217" s="207" t="s">
        <v>322</v>
      </c>
      <c r="G217" s="208" t="s">
        <v>190</v>
      </c>
      <c r="H217" s="209">
        <v>60</v>
      </c>
      <c r="I217" s="210"/>
      <c r="J217" s="211">
        <f>ROUND(I217*H217,2)</f>
        <v>0</v>
      </c>
      <c r="K217" s="207" t="s">
        <v>125</v>
      </c>
      <c r="L217" s="45"/>
      <c r="M217" s="212" t="s">
        <v>19</v>
      </c>
      <c r="N217" s="213" t="s">
        <v>44</v>
      </c>
      <c r="O217" s="85"/>
      <c r="P217" s="214">
        <f>O217*H217</f>
        <v>0</v>
      </c>
      <c r="Q217" s="214">
        <v>5.0000000000000002E-05</v>
      </c>
      <c r="R217" s="214">
        <f>Q217*H217</f>
        <v>0.0030000000000000001</v>
      </c>
      <c r="S217" s="214">
        <v>0.0030000000000000001</v>
      </c>
      <c r="T217" s="215">
        <f>S217*H217</f>
        <v>0.17999999999999999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126</v>
      </c>
      <c r="AT217" s="216" t="s">
        <v>121</v>
      </c>
      <c r="AU217" s="216" t="s">
        <v>83</v>
      </c>
      <c r="AY217" s="18" t="s">
        <v>119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81</v>
      </c>
      <c r="BK217" s="217">
        <f>ROUND(I217*H217,2)</f>
        <v>0</v>
      </c>
      <c r="BL217" s="18" t="s">
        <v>126</v>
      </c>
      <c r="BM217" s="216" t="s">
        <v>323</v>
      </c>
    </row>
    <row r="218" s="2" customFormat="1">
      <c r="A218" s="39"/>
      <c r="B218" s="40"/>
      <c r="C218" s="41"/>
      <c r="D218" s="218" t="s">
        <v>128</v>
      </c>
      <c r="E218" s="41"/>
      <c r="F218" s="219" t="s">
        <v>324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128</v>
      </c>
      <c r="AU218" s="18" t="s">
        <v>83</v>
      </c>
    </row>
    <row r="219" s="13" customFormat="1">
      <c r="A219" s="13"/>
      <c r="B219" s="223"/>
      <c r="C219" s="224"/>
      <c r="D219" s="225" t="s">
        <v>130</v>
      </c>
      <c r="E219" s="226" t="s">
        <v>19</v>
      </c>
      <c r="F219" s="227" t="s">
        <v>325</v>
      </c>
      <c r="G219" s="224"/>
      <c r="H219" s="226" t="s">
        <v>19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130</v>
      </c>
      <c r="AU219" s="233" t="s">
        <v>83</v>
      </c>
      <c r="AV219" s="13" t="s">
        <v>81</v>
      </c>
      <c r="AW219" s="13" t="s">
        <v>35</v>
      </c>
      <c r="AX219" s="13" t="s">
        <v>73</v>
      </c>
      <c r="AY219" s="233" t="s">
        <v>119</v>
      </c>
    </row>
    <row r="220" s="14" customFormat="1">
      <c r="A220" s="14"/>
      <c r="B220" s="234"/>
      <c r="C220" s="235"/>
      <c r="D220" s="225" t="s">
        <v>130</v>
      </c>
      <c r="E220" s="236" t="s">
        <v>19</v>
      </c>
      <c r="F220" s="237" t="s">
        <v>326</v>
      </c>
      <c r="G220" s="235"/>
      <c r="H220" s="238">
        <v>60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130</v>
      </c>
      <c r="AU220" s="244" t="s">
        <v>83</v>
      </c>
      <c r="AV220" s="14" t="s">
        <v>83</v>
      </c>
      <c r="AW220" s="14" t="s">
        <v>35</v>
      </c>
      <c r="AX220" s="14" t="s">
        <v>81</v>
      </c>
      <c r="AY220" s="244" t="s">
        <v>119</v>
      </c>
    </row>
    <row r="221" s="12" customFormat="1" ht="22.8" customHeight="1">
      <c r="A221" s="12"/>
      <c r="B221" s="189"/>
      <c r="C221" s="190"/>
      <c r="D221" s="191" t="s">
        <v>72</v>
      </c>
      <c r="E221" s="203" t="s">
        <v>327</v>
      </c>
      <c r="F221" s="203" t="s">
        <v>328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SUM(P222:P239)</f>
        <v>0</v>
      </c>
      <c r="Q221" s="197"/>
      <c r="R221" s="198">
        <f>SUM(R222:R239)</f>
        <v>0</v>
      </c>
      <c r="S221" s="197"/>
      <c r="T221" s="199">
        <f>SUM(T222:T239)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81</v>
      </c>
      <c r="AT221" s="201" t="s">
        <v>72</v>
      </c>
      <c r="AU221" s="201" t="s">
        <v>81</v>
      </c>
      <c r="AY221" s="200" t="s">
        <v>119</v>
      </c>
      <c r="BK221" s="202">
        <f>SUM(BK222:BK239)</f>
        <v>0</v>
      </c>
    </row>
    <row r="222" s="2" customFormat="1" ht="24.15" customHeight="1">
      <c r="A222" s="39"/>
      <c r="B222" s="40"/>
      <c r="C222" s="205" t="s">
        <v>329</v>
      </c>
      <c r="D222" s="205" t="s">
        <v>121</v>
      </c>
      <c r="E222" s="206" t="s">
        <v>330</v>
      </c>
      <c r="F222" s="207" t="s">
        <v>331</v>
      </c>
      <c r="G222" s="208" t="s">
        <v>240</v>
      </c>
      <c r="H222" s="209">
        <v>1013.946</v>
      </c>
      <c r="I222" s="210"/>
      <c r="J222" s="211">
        <f>ROUND(I222*H222,2)</f>
        <v>0</v>
      </c>
      <c r="K222" s="207" t="s">
        <v>125</v>
      </c>
      <c r="L222" s="45"/>
      <c r="M222" s="212" t="s">
        <v>19</v>
      </c>
      <c r="N222" s="213" t="s">
        <v>44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126</v>
      </c>
      <c r="AT222" s="216" t="s">
        <v>121</v>
      </c>
      <c r="AU222" s="216" t="s">
        <v>83</v>
      </c>
      <c r="AY222" s="18" t="s">
        <v>119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81</v>
      </c>
      <c r="BK222" s="217">
        <f>ROUND(I222*H222,2)</f>
        <v>0</v>
      </c>
      <c r="BL222" s="18" t="s">
        <v>126</v>
      </c>
      <c r="BM222" s="216" t="s">
        <v>332</v>
      </c>
    </row>
    <row r="223" s="2" customFormat="1">
      <c r="A223" s="39"/>
      <c r="B223" s="40"/>
      <c r="C223" s="41"/>
      <c r="D223" s="218" t="s">
        <v>128</v>
      </c>
      <c r="E223" s="41"/>
      <c r="F223" s="219" t="s">
        <v>333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128</v>
      </c>
      <c r="AU223" s="18" t="s">
        <v>83</v>
      </c>
    </row>
    <row r="224" s="2" customFormat="1" ht="21.75" customHeight="1">
      <c r="A224" s="39"/>
      <c r="B224" s="40"/>
      <c r="C224" s="205" t="s">
        <v>334</v>
      </c>
      <c r="D224" s="205" t="s">
        <v>121</v>
      </c>
      <c r="E224" s="206" t="s">
        <v>335</v>
      </c>
      <c r="F224" s="207" t="s">
        <v>336</v>
      </c>
      <c r="G224" s="208" t="s">
        <v>240</v>
      </c>
      <c r="H224" s="209">
        <v>1013.946</v>
      </c>
      <c r="I224" s="210"/>
      <c r="J224" s="211">
        <f>ROUND(I224*H224,2)</f>
        <v>0</v>
      </c>
      <c r="K224" s="207" t="s">
        <v>125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126</v>
      </c>
      <c r="AT224" s="216" t="s">
        <v>121</v>
      </c>
      <c r="AU224" s="216" t="s">
        <v>83</v>
      </c>
      <c r="AY224" s="18" t="s">
        <v>119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126</v>
      </c>
      <c r="BM224" s="216" t="s">
        <v>337</v>
      </c>
    </row>
    <row r="225" s="2" customFormat="1">
      <c r="A225" s="39"/>
      <c r="B225" s="40"/>
      <c r="C225" s="41"/>
      <c r="D225" s="218" t="s">
        <v>128</v>
      </c>
      <c r="E225" s="41"/>
      <c r="F225" s="219" t="s">
        <v>338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128</v>
      </c>
      <c r="AU225" s="18" t="s">
        <v>83</v>
      </c>
    </row>
    <row r="226" s="2" customFormat="1" ht="24.15" customHeight="1">
      <c r="A226" s="39"/>
      <c r="B226" s="40"/>
      <c r="C226" s="205" t="s">
        <v>339</v>
      </c>
      <c r="D226" s="205" t="s">
        <v>121</v>
      </c>
      <c r="E226" s="206" t="s">
        <v>340</v>
      </c>
      <c r="F226" s="207" t="s">
        <v>341</v>
      </c>
      <c r="G226" s="208" t="s">
        <v>240</v>
      </c>
      <c r="H226" s="209">
        <v>19264.973999999998</v>
      </c>
      <c r="I226" s="210"/>
      <c r="J226" s="211">
        <f>ROUND(I226*H226,2)</f>
        <v>0</v>
      </c>
      <c r="K226" s="207" t="s">
        <v>125</v>
      </c>
      <c r="L226" s="45"/>
      <c r="M226" s="212" t="s">
        <v>19</v>
      </c>
      <c r="N226" s="213" t="s">
        <v>44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126</v>
      </c>
      <c r="AT226" s="216" t="s">
        <v>121</v>
      </c>
      <c r="AU226" s="216" t="s">
        <v>83</v>
      </c>
      <c r="AY226" s="18" t="s">
        <v>119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81</v>
      </c>
      <c r="BK226" s="217">
        <f>ROUND(I226*H226,2)</f>
        <v>0</v>
      </c>
      <c r="BL226" s="18" t="s">
        <v>126</v>
      </c>
      <c r="BM226" s="216" t="s">
        <v>342</v>
      </c>
    </row>
    <row r="227" s="2" customFormat="1">
      <c r="A227" s="39"/>
      <c r="B227" s="40"/>
      <c r="C227" s="41"/>
      <c r="D227" s="218" t="s">
        <v>128</v>
      </c>
      <c r="E227" s="41"/>
      <c r="F227" s="219" t="s">
        <v>343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128</v>
      </c>
      <c r="AU227" s="18" t="s">
        <v>83</v>
      </c>
    </row>
    <row r="228" s="2" customFormat="1">
      <c r="A228" s="39"/>
      <c r="B228" s="40"/>
      <c r="C228" s="41"/>
      <c r="D228" s="225" t="s">
        <v>230</v>
      </c>
      <c r="E228" s="41"/>
      <c r="F228" s="256" t="s">
        <v>231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230</v>
      </c>
      <c r="AU228" s="18" t="s">
        <v>83</v>
      </c>
    </row>
    <row r="229" s="14" customFormat="1">
      <c r="A229" s="14"/>
      <c r="B229" s="234"/>
      <c r="C229" s="235"/>
      <c r="D229" s="225" t="s">
        <v>130</v>
      </c>
      <c r="E229" s="235"/>
      <c r="F229" s="237" t="s">
        <v>344</v>
      </c>
      <c r="G229" s="235"/>
      <c r="H229" s="238">
        <v>19264.973999999998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130</v>
      </c>
      <c r="AU229" s="244" t="s">
        <v>83</v>
      </c>
      <c r="AV229" s="14" t="s">
        <v>83</v>
      </c>
      <c r="AW229" s="14" t="s">
        <v>4</v>
      </c>
      <c r="AX229" s="14" t="s">
        <v>81</v>
      </c>
      <c r="AY229" s="244" t="s">
        <v>119</v>
      </c>
    </row>
    <row r="230" s="2" customFormat="1" ht="24.15" customHeight="1">
      <c r="A230" s="39"/>
      <c r="B230" s="40"/>
      <c r="C230" s="205" t="s">
        <v>345</v>
      </c>
      <c r="D230" s="205" t="s">
        <v>121</v>
      </c>
      <c r="E230" s="206" t="s">
        <v>346</v>
      </c>
      <c r="F230" s="207" t="s">
        <v>347</v>
      </c>
      <c r="G230" s="208" t="s">
        <v>240</v>
      </c>
      <c r="H230" s="209">
        <v>627.06899999999996</v>
      </c>
      <c r="I230" s="210"/>
      <c r="J230" s="211">
        <f>ROUND(I230*H230,2)</f>
        <v>0</v>
      </c>
      <c r="K230" s="207" t="s">
        <v>125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126</v>
      </c>
      <c r="AT230" s="216" t="s">
        <v>121</v>
      </c>
      <c r="AU230" s="216" t="s">
        <v>83</v>
      </c>
      <c r="AY230" s="18" t="s">
        <v>119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126</v>
      </c>
      <c r="BM230" s="216" t="s">
        <v>348</v>
      </c>
    </row>
    <row r="231" s="2" customFormat="1">
      <c r="A231" s="39"/>
      <c r="B231" s="40"/>
      <c r="C231" s="41"/>
      <c r="D231" s="218" t="s">
        <v>128</v>
      </c>
      <c r="E231" s="41"/>
      <c r="F231" s="219" t="s">
        <v>349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128</v>
      </c>
      <c r="AU231" s="18" t="s">
        <v>83</v>
      </c>
    </row>
    <row r="232" s="14" customFormat="1">
      <c r="A232" s="14"/>
      <c r="B232" s="234"/>
      <c r="C232" s="235"/>
      <c r="D232" s="225" t="s">
        <v>130</v>
      </c>
      <c r="E232" s="236" t="s">
        <v>19</v>
      </c>
      <c r="F232" s="237" t="s">
        <v>350</v>
      </c>
      <c r="G232" s="235"/>
      <c r="H232" s="238">
        <v>627.06899999999996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130</v>
      </c>
      <c r="AU232" s="244" t="s">
        <v>83</v>
      </c>
      <c r="AV232" s="14" t="s">
        <v>83</v>
      </c>
      <c r="AW232" s="14" t="s">
        <v>35</v>
      </c>
      <c r="AX232" s="14" t="s">
        <v>81</v>
      </c>
      <c r="AY232" s="244" t="s">
        <v>119</v>
      </c>
    </row>
    <row r="233" s="2" customFormat="1" ht="24.15" customHeight="1">
      <c r="A233" s="39"/>
      <c r="B233" s="40"/>
      <c r="C233" s="205" t="s">
        <v>351</v>
      </c>
      <c r="D233" s="205" t="s">
        <v>121</v>
      </c>
      <c r="E233" s="206" t="s">
        <v>352</v>
      </c>
      <c r="F233" s="207" t="s">
        <v>353</v>
      </c>
      <c r="G233" s="208" t="s">
        <v>240</v>
      </c>
      <c r="H233" s="209">
        <v>5.633</v>
      </c>
      <c r="I233" s="210"/>
      <c r="J233" s="211">
        <f>ROUND(I233*H233,2)</f>
        <v>0</v>
      </c>
      <c r="K233" s="207" t="s">
        <v>125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126</v>
      </c>
      <c r="AT233" s="216" t="s">
        <v>121</v>
      </c>
      <c r="AU233" s="216" t="s">
        <v>83</v>
      </c>
      <c r="AY233" s="18" t="s">
        <v>119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126</v>
      </c>
      <c r="BM233" s="216" t="s">
        <v>354</v>
      </c>
    </row>
    <row r="234" s="2" customFormat="1">
      <c r="A234" s="39"/>
      <c r="B234" s="40"/>
      <c r="C234" s="41"/>
      <c r="D234" s="218" t="s">
        <v>128</v>
      </c>
      <c r="E234" s="41"/>
      <c r="F234" s="219" t="s">
        <v>355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128</v>
      </c>
      <c r="AU234" s="18" t="s">
        <v>83</v>
      </c>
    </row>
    <row r="235" s="2" customFormat="1" ht="24.15" customHeight="1">
      <c r="A235" s="39"/>
      <c r="B235" s="40"/>
      <c r="C235" s="205" t="s">
        <v>356</v>
      </c>
      <c r="D235" s="205" t="s">
        <v>121</v>
      </c>
      <c r="E235" s="206" t="s">
        <v>357</v>
      </c>
      <c r="F235" s="207" t="s">
        <v>358</v>
      </c>
      <c r="G235" s="208" t="s">
        <v>240</v>
      </c>
      <c r="H235" s="209">
        <v>35.101999999999997</v>
      </c>
      <c r="I235" s="210"/>
      <c r="J235" s="211">
        <f>ROUND(I235*H235,2)</f>
        <v>0</v>
      </c>
      <c r="K235" s="207" t="s">
        <v>125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126</v>
      </c>
      <c r="AT235" s="216" t="s">
        <v>121</v>
      </c>
      <c r="AU235" s="216" t="s">
        <v>83</v>
      </c>
      <c r="AY235" s="18" t="s">
        <v>119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126</v>
      </c>
      <c r="BM235" s="216" t="s">
        <v>359</v>
      </c>
    </row>
    <row r="236" s="2" customFormat="1">
      <c r="A236" s="39"/>
      <c r="B236" s="40"/>
      <c r="C236" s="41"/>
      <c r="D236" s="218" t="s">
        <v>128</v>
      </c>
      <c r="E236" s="41"/>
      <c r="F236" s="219" t="s">
        <v>360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128</v>
      </c>
      <c r="AU236" s="18" t="s">
        <v>83</v>
      </c>
    </row>
    <row r="237" s="14" customFormat="1">
      <c r="A237" s="14"/>
      <c r="B237" s="234"/>
      <c r="C237" s="235"/>
      <c r="D237" s="225" t="s">
        <v>130</v>
      </c>
      <c r="E237" s="236" t="s">
        <v>19</v>
      </c>
      <c r="F237" s="237" t="s">
        <v>361</v>
      </c>
      <c r="G237" s="235"/>
      <c r="H237" s="238">
        <v>35.101999999999997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130</v>
      </c>
      <c r="AU237" s="244" t="s">
        <v>83</v>
      </c>
      <c r="AV237" s="14" t="s">
        <v>83</v>
      </c>
      <c r="AW237" s="14" t="s">
        <v>35</v>
      </c>
      <c r="AX237" s="14" t="s">
        <v>81</v>
      </c>
      <c r="AY237" s="244" t="s">
        <v>119</v>
      </c>
    </row>
    <row r="238" s="2" customFormat="1" ht="24.15" customHeight="1">
      <c r="A238" s="39"/>
      <c r="B238" s="40"/>
      <c r="C238" s="205" t="s">
        <v>362</v>
      </c>
      <c r="D238" s="205" t="s">
        <v>121</v>
      </c>
      <c r="E238" s="206" t="s">
        <v>363</v>
      </c>
      <c r="F238" s="207" t="s">
        <v>364</v>
      </c>
      <c r="G238" s="208" t="s">
        <v>240</v>
      </c>
      <c r="H238" s="209">
        <v>6.8959999999999999</v>
      </c>
      <c r="I238" s="210"/>
      <c r="J238" s="211">
        <f>ROUND(I238*H238,2)</f>
        <v>0</v>
      </c>
      <c r="K238" s="207" t="s">
        <v>125</v>
      </c>
      <c r="L238" s="45"/>
      <c r="M238" s="212" t="s">
        <v>19</v>
      </c>
      <c r="N238" s="213" t="s">
        <v>44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126</v>
      </c>
      <c r="AT238" s="216" t="s">
        <v>121</v>
      </c>
      <c r="AU238" s="216" t="s">
        <v>83</v>
      </c>
      <c r="AY238" s="18" t="s">
        <v>119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81</v>
      </c>
      <c r="BK238" s="217">
        <f>ROUND(I238*H238,2)</f>
        <v>0</v>
      </c>
      <c r="BL238" s="18" t="s">
        <v>126</v>
      </c>
      <c r="BM238" s="216" t="s">
        <v>365</v>
      </c>
    </row>
    <row r="239" s="2" customFormat="1">
      <c r="A239" s="39"/>
      <c r="B239" s="40"/>
      <c r="C239" s="41"/>
      <c r="D239" s="218" t="s">
        <v>128</v>
      </c>
      <c r="E239" s="41"/>
      <c r="F239" s="219" t="s">
        <v>366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128</v>
      </c>
      <c r="AU239" s="18" t="s">
        <v>83</v>
      </c>
    </row>
    <row r="240" s="12" customFormat="1" ht="25.92" customHeight="1">
      <c r="A240" s="12"/>
      <c r="B240" s="189"/>
      <c r="C240" s="190"/>
      <c r="D240" s="191" t="s">
        <v>72</v>
      </c>
      <c r="E240" s="192" t="s">
        <v>367</v>
      </c>
      <c r="F240" s="192" t="s">
        <v>368</v>
      </c>
      <c r="G240" s="190"/>
      <c r="H240" s="190"/>
      <c r="I240" s="193"/>
      <c r="J240" s="194">
        <f>BK240</f>
        <v>0</v>
      </c>
      <c r="K240" s="190"/>
      <c r="L240" s="195"/>
      <c r="M240" s="196"/>
      <c r="N240" s="197"/>
      <c r="O240" s="197"/>
      <c r="P240" s="198">
        <f>P241+P252+P259+P264</f>
        <v>0</v>
      </c>
      <c r="Q240" s="197"/>
      <c r="R240" s="198">
        <f>R241+R252+R259+R264</f>
        <v>0</v>
      </c>
      <c r="S240" s="197"/>
      <c r="T240" s="199">
        <f>T241+T252+T259+T264</f>
        <v>11.577757999999999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0" t="s">
        <v>83</v>
      </c>
      <c r="AT240" s="201" t="s">
        <v>72</v>
      </c>
      <c r="AU240" s="201" t="s">
        <v>73</v>
      </c>
      <c r="AY240" s="200" t="s">
        <v>119</v>
      </c>
      <c r="BK240" s="202">
        <f>BK241+BK252+BK259+BK264</f>
        <v>0</v>
      </c>
    </row>
    <row r="241" s="12" customFormat="1" ht="22.8" customHeight="1">
      <c r="A241" s="12"/>
      <c r="B241" s="189"/>
      <c r="C241" s="190"/>
      <c r="D241" s="191" t="s">
        <v>72</v>
      </c>
      <c r="E241" s="203" t="s">
        <v>369</v>
      </c>
      <c r="F241" s="203" t="s">
        <v>370</v>
      </c>
      <c r="G241" s="190"/>
      <c r="H241" s="190"/>
      <c r="I241" s="193"/>
      <c r="J241" s="204">
        <f>BK241</f>
        <v>0</v>
      </c>
      <c r="K241" s="190"/>
      <c r="L241" s="195"/>
      <c r="M241" s="196"/>
      <c r="N241" s="197"/>
      <c r="O241" s="197"/>
      <c r="P241" s="198">
        <f>SUM(P242:P251)</f>
        <v>0</v>
      </c>
      <c r="Q241" s="197"/>
      <c r="R241" s="198">
        <f>SUM(R242:R251)</f>
        <v>0</v>
      </c>
      <c r="S241" s="197"/>
      <c r="T241" s="199">
        <f>SUM(T242:T251)</f>
        <v>7.7234079999999992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0" t="s">
        <v>83</v>
      </c>
      <c r="AT241" s="201" t="s">
        <v>72</v>
      </c>
      <c r="AU241" s="201" t="s">
        <v>81</v>
      </c>
      <c r="AY241" s="200" t="s">
        <v>119</v>
      </c>
      <c r="BK241" s="202">
        <f>SUM(BK242:BK251)</f>
        <v>0</v>
      </c>
    </row>
    <row r="242" s="2" customFormat="1" ht="16.5" customHeight="1">
      <c r="A242" s="39"/>
      <c r="B242" s="40"/>
      <c r="C242" s="205" t="s">
        <v>371</v>
      </c>
      <c r="D242" s="205" t="s">
        <v>121</v>
      </c>
      <c r="E242" s="206" t="s">
        <v>372</v>
      </c>
      <c r="F242" s="207" t="s">
        <v>373</v>
      </c>
      <c r="G242" s="208" t="s">
        <v>124</v>
      </c>
      <c r="H242" s="209">
        <v>1253.8</v>
      </c>
      <c r="I242" s="210"/>
      <c r="J242" s="211">
        <f>ROUND(I242*H242,2)</f>
        <v>0</v>
      </c>
      <c r="K242" s="207" t="s">
        <v>125</v>
      </c>
      <c r="L242" s="45"/>
      <c r="M242" s="212" t="s">
        <v>19</v>
      </c>
      <c r="N242" s="213" t="s">
        <v>44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0.00066</v>
      </c>
      <c r="T242" s="215">
        <f>S242*H242</f>
        <v>0.82750799999999991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237</v>
      </c>
      <c r="AT242" s="216" t="s">
        <v>121</v>
      </c>
      <c r="AU242" s="216" t="s">
        <v>83</v>
      </c>
      <c r="AY242" s="18" t="s">
        <v>119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81</v>
      </c>
      <c r="BK242" s="217">
        <f>ROUND(I242*H242,2)</f>
        <v>0</v>
      </c>
      <c r="BL242" s="18" t="s">
        <v>237</v>
      </c>
      <c r="BM242" s="216" t="s">
        <v>374</v>
      </c>
    </row>
    <row r="243" s="2" customFormat="1">
      <c r="A243" s="39"/>
      <c r="B243" s="40"/>
      <c r="C243" s="41"/>
      <c r="D243" s="218" t="s">
        <v>128</v>
      </c>
      <c r="E243" s="41"/>
      <c r="F243" s="219" t="s">
        <v>375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128</v>
      </c>
      <c r="AU243" s="18" t="s">
        <v>83</v>
      </c>
    </row>
    <row r="244" s="13" customFormat="1">
      <c r="A244" s="13"/>
      <c r="B244" s="223"/>
      <c r="C244" s="224"/>
      <c r="D244" s="225" t="s">
        <v>130</v>
      </c>
      <c r="E244" s="226" t="s">
        <v>19</v>
      </c>
      <c r="F244" s="227" t="s">
        <v>376</v>
      </c>
      <c r="G244" s="224"/>
      <c r="H244" s="226" t="s">
        <v>19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130</v>
      </c>
      <c r="AU244" s="233" t="s">
        <v>83</v>
      </c>
      <c r="AV244" s="13" t="s">
        <v>81</v>
      </c>
      <c r="AW244" s="13" t="s">
        <v>35</v>
      </c>
      <c r="AX244" s="13" t="s">
        <v>73</v>
      </c>
      <c r="AY244" s="233" t="s">
        <v>119</v>
      </c>
    </row>
    <row r="245" s="14" customFormat="1">
      <c r="A245" s="14"/>
      <c r="B245" s="234"/>
      <c r="C245" s="235"/>
      <c r="D245" s="225" t="s">
        <v>130</v>
      </c>
      <c r="E245" s="236" t="s">
        <v>19</v>
      </c>
      <c r="F245" s="237" t="s">
        <v>138</v>
      </c>
      <c r="G245" s="235"/>
      <c r="H245" s="238">
        <v>1253.8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130</v>
      </c>
      <c r="AU245" s="244" t="s">
        <v>83</v>
      </c>
      <c r="AV245" s="14" t="s">
        <v>83</v>
      </c>
      <c r="AW245" s="14" t="s">
        <v>35</v>
      </c>
      <c r="AX245" s="14" t="s">
        <v>81</v>
      </c>
      <c r="AY245" s="244" t="s">
        <v>119</v>
      </c>
    </row>
    <row r="246" s="2" customFormat="1" ht="21.75" customHeight="1">
      <c r="A246" s="39"/>
      <c r="B246" s="40"/>
      <c r="C246" s="205" t="s">
        <v>377</v>
      </c>
      <c r="D246" s="205" t="s">
        <v>121</v>
      </c>
      <c r="E246" s="206" t="s">
        <v>378</v>
      </c>
      <c r="F246" s="207" t="s">
        <v>379</v>
      </c>
      <c r="G246" s="208" t="s">
        <v>124</v>
      </c>
      <c r="H246" s="209">
        <v>1253.8</v>
      </c>
      <c r="I246" s="210"/>
      <c r="J246" s="211">
        <f>ROUND(I246*H246,2)</f>
        <v>0</v>
      </c>
      <c r="K246" s="207" t="s">
        <v>125</v>
      </c>
      <c r="L246" s="45"/>
      <c r="M246" s="212" t="s">
        <v>19</v>
      </c>
      <c r="N246" s="213" t="s">
        <v>44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0.0054999999999999997</v>
      </c>
      <c r="T246" s="215">
        <f>S246*H246</f>
        <v>6.8958999999999993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237</v>
      </c>
      <c r="AT246" s="216" t="s">
        <v>121</v>
      </c>
      <c r="AU246" s="216" t="s">
        <v>83</v>
      </c>
      <c r="AY246" s="18" t="s">
        <v>119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81</v>
      </c>
      <c r="BK246" s="217">
        <f>ROUND(I246*H246,2)</f>
        <v>0</v>
      </c>
      <c r="BL246" s="18" t="s">
        <v>237</v>
      </c>
      <c r="BM246" s="216" t="s">
        <v>380</v>
      </c>
    </row>
    <row r="247" s="2" customFormat="1">
      <c r="A247" s="39"/>
      <c r="B247" s="40"/>
      <c r="C247" s="41"/>
      <c r="D247" s="218" t="s">
        <v>128</v>
      </c>
      <c r="E247" s="41"/>
      <c r="F247" s="219" t="s">
        <v>381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128</v>
      </c>
      <c r="AU247" s="18" t="s">
        <v>83</v>
      </c>
    </row>
    <row r="248" s="13" customFormat="1">
      <c r="A248" s="13"/>
      <c r="B248" s="223"/>
      <c r="C248" s="224"/>
      <c r="D248" s="225" t="s">
        <v>130</v>
      </c>
      <c r="E248" s="226" t="s">
        <v>19</v>
      </c>
      <c r="F248" s="227" t="s">
        <v>382</v>
      </c>
      <c r="G248" s="224"/>
      <c r="H248" s="226" t="s">
        <v>19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130</v>
      </c>
      <c r="AU248" s="233" t="s">
        <v>83</v>
      </c>
      <c r="AV248" s="13" t="s">
        <v>81</v>
      </c>
      <c r="AW248" s="13" t="s">
        <v>35</v>
      </c>
      <c r="AX248" s="13" t="s">
        <v>73</v>
      </c>
      <c r="AY248" s="233" t="s">
        <v>119</v>
      </c>
    </row>
    <row r="249" s="14" customFormat="1">
      <c r="A249" s="14"/>
      <c r="B249" s="234"/>
      <c r="C249" s="235"/>
      <c r="D249" s="225" t="s">
        <v>130</v>
      </c>
      <c r="E249" s="236" t="s">
        <v>19</v>
      </c>
      <c r="F249" s="237" t="s">
        <v>138</v>
      </c>
      <c r="G249" s="235"/>
      <c r="H249" s="238">
        <v>1253.8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130</v>
      </c>
      <c r="AU249" s="244" t="s">
        <v>83</v>
      </c>
      <c r="AV249" s="14" t="s">
        <v>83</v>
      </c>
      <c r="AW249" s="14" t="s">
        <v>35</v>
      </c>
      <c r="AX249" s="14" t="s">
        <v>81</v>
      </c>
      <c r="AY249" s="244" t="s">
        <v>119</v>
      </c>
    </row>
    <row r="250" s="2" customFormat="1" ht="24.15" customHeight="1">
      <c r="A250" s="39"/>
      <c r="B250" s="40"/>
      <c r="C250" s="205" t="s">
        <v>383</v>
      </c>
      <c r="D250" s="205" t="s">
        <v>121</v>
      </c>
      <c r="E250" s="206" t="s">
        <v>384</v>
      </c>
      <c r="F250" s="207" t="s">
        <v>385</v>
      </c>
      <c r="G250" s="208" t="s">
        <v>386</v>
      </c>
      <c r="H250" s="257"/>
      <c r="I250" s="210"/>
      <c r="J250" s="211">
        <f>ROUND(I250*H250,2)</f>
        <v>0</v>
      </c>
      <c r="K250" s="207" t="s">
        <v>125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237</v>
      </c>
      <c r="AT250" s="216" t="s">
        <v>121</v>
      </c>
      <c r="AU250" s="216" t="s">
        <v>83</v>
      </c>
      <c r="AY250" s="18" t="s">
        <v>119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237</v>
      </c>
      <c r="BM250" s="216" t="s">
        <v>387</v>
      </c>
    </row>
    <row r="251" s="2" customFormat="1">
      <c r="A251" s="39"/>
      <c r="B251" s="40"/>
      <c r="C251" s="41"/>
      <c r="D251" s="218" t="s">
        <v>128</v>
      </c>
      <c r="E251" s="41"/>
      <c r="F251" s="219" t="s">
        <v>388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128</v>
      </c>
      <c r="AU251" s="18" t="s">
        <v>83</v>
      </c>
    </row>
    <row r="252" s="12" customFormat="1" ht="22.8" customHeight="1">
      <c r="A252" s="12"/>
      <c r="B252" s="189"/>
      <c r="C252" s="190"/>
      <c r="D252" s="191" t="s">
        <v>72</v>
      </c>
      <c r="E252" s="203" t="s">
        <v>389</v>
      </c>
      <c r="F252" s="203" t="s">
        <v>390</v>
      </c>
      <c r="G252" s="190"/>
      <c r="H252" s="190"/>
      <c r="I252" s="193"/>
      <c r="J252" s="204">
        <f>BK252</f>
        <v>0</v>
      </c>
      <c r="K252" s="190"/>
      <c r="L252" s="195"/>
      <c r="M252" s="196"/>
      <c r="N252" s="197"/>
      <c r="O252" s="197"/>
      <c r="P252" s="198">
        <f>SUM(P253:P258)</f>
        <v>0</v>
      </c>
      <c r="Q252" s="197"/>
      <c r="R252" s="198">
        <f>SUM(R253:R258)</f>
        <v>0</v>
      </c>
      <c r="S252" s="197"/>
      <c r="T252" s="199">
        <f>SUM(T253:T258)</f>
        <v>0.11935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0" t="s">
        <v>83</v>
      </c>
      <c r="AT252" s="201" t="s">
        <v>72</v>
      </c>
      <c r="AU252" s="201" t="s">
        <v>81</v>
      </c>
      <c r="AY252" s="200" t="s">
        <v>119</v>
      </c>
      <c r="BK252" s="202">
        <f>SUM(BK253:BK258)</f>
        <v>0</v>
      </c>
    </row>
    <row r="253" s="2" customFormat="1" ht="16.5" customHeight="1">
      <c r="A253" s="39"/>
      <c r="B253" s="40"/>
      <c r="C253" s="205" t="s">
        <v>391</v>
      </c>
      <c r="D253" s="205" t="s">
        <v>121</v>
      </c>
      <c r="E253" s="206" t="s">
        <v>392</v>
      </c>
      <c r="F253" s="207" t="s">
        <v>393</v>
      </c>
      <c r="G253" s="208" t="s">
        <v>257</v>
      </c>
      <c r="H253" s="209">
        <v>7</v>
      </c>
      <c r="I253" s="210"/>
      <c r="J253" s="211">
        <f>ROUND(I253*H253,2)</f>
        <v>0</v>
      </c>
      <c r="K253" s="207" t="s">
        <v>125</v>
      </c>
      <c r="L253" s="45"/>
      <c r="M253" s="212" t="s">
        <v>19</v>
      </c>
      <c r="N253" s="213" t="s">
        <v>44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0.017049999999999999</v>
      </c>
      <c r="T253" s="215">
        <f>S253*H253</f>
        <v>0.11935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237</v>
      </c>
      <c r="AT253" s="216" t="s">
        <v>121</v>
      </c>
      <c r="AU253" s="216" t="s">
        <v>83</v>
      </c>
      <c r="AY253" s="18" t="s">
        <v>119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81</v>
      </c>
      <c r="BK253" s="217">
        <f>ROUND(I253*H253,2)</f>
        <v>0</v>
      </c>
      <c r="BL253" s="18" t="s">
        <v>237</v>
      </c>
      <c r="BM253" s="216" t="s">
        <v>394</v>
      </c>
    </row>
    <row r="254" s="2" customFormat="1">
      <c r="A254" s="39"/>
      <c r="B254" s="40"/>
      <c r="C254" s="41"/>
      <c r="D254" s="218" t="s">
        <v>128</v>
      </c>
      <c r="E254" s="41"/>
      <c r="F254" s="219" t="s">
        <v>395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128</v>
      </c>
      <c r="AU254" s="18" t="s">
        <v>83</v>
      </c>
    </row>
    <row r="255" s="13" customFormat="1">
      <c r="A255" s="13"/>
      <c r="B255" s="223"/>
      <c r="C255" s="224"/>
      <c r="D255" s="225" t="s">
        <v>130</v>
      </c>
      <c r="E255" s="226" t="s">
        <v>19</v>
      </c>
      <c r="F255" s="227" t="s">
        <v>396</v>
      </c>
      <c r="G255" s="224"/>
      <c r="H255" s="226" t="s">
        <v>19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130</v>
      </c>
      <c r="AU255" s="233" t="s">
        <v>83</v>
      </c>
      <c r="AV255" s="13" t="s">
        <v>81</v>
      </c>
      <c r="AW255" s="13" t="s">
        <v>35</v>
      </c>
      <c r="AX255" s="13" t="s">
        <v>73</v>
      </c>
      <c r="AY255" s="233" t="s">
        <v>119</v>
      </c>
    </row>
    <row r="256" s="14" customFormat="1">
      <c r="A256" s="14"/>
      <c r="B256" s="234"/>
      <c r="C256" s="235"/>
      <c r="D256" s="225" t="s">
        <v>130</v>
      </c>
      <c r="E256" s="236" t="s">
        <v>19</v>
      </c>
      <c r="F256" s="237" t="s">
        <v>172</v>
      </c>
      <c r="G256" s="235"/>
      <c r="H256" s="238">
        <v>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130</v>
      </c>
      <c r="AU256" s="244" t="s">
        <v>83</v>
      </c>
      <c r="AV256" s="14" t="s">
        <v>83</v>
      </c>
      <c r="AW256" s="14" t="s">
        <v>35</v>
      </c>
      <c r="AX256" s="14" t="s">
        <v>81</v>
      </c>
      <c r="AY256" s="244" t="s">
        <v>119</v>
      </c>
    </row>
    <row r="257" s="2" customFormat="1" ht="24.15" customHeight="1">
      <c r="A257" s="39"/>
      <c r="B257" s="40"/>
      <c r="C257" s="205" t="s">
        <v>397</v>
      </c>
      <c r="D257" s="205" t="s">
        <v>121</v>
      </c>
      <c r="E257" s="206" t="s">
        <v>398</v>
      </c>
      <c r="F257" s="207" t="s">
        <v>399</v>
      </c>
      <c r="G257" s="208" t="s">
        <v>386</v>
      </c>
      <c r="H257" s="257"/>
      <c r="I257" s="210"/>
      <c r="J257" s="211">
        <f>ROUND(I257*H257,2)</f>
        <v>0</v>
      </c>
      <c r="K257" s="207" t="s">
        <v>125</v>
      </c>
      <c r="L257" s="45"/>
      <c r="M257" s="212" t="s">
        <v>19</v>
      </c>
      <c r="N257" s="213" t="s">
        <v>44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237</v>
      </c>
      <c r="AT257" s="216" t="s">
        <v>121</v>
      </c>
      <c r="AU257" s="216" t="s">
        <v>83</v>
      </c>
      <c r="AY257" s="18" t="s">
        <v>119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237</v>
      </c>
      <c r="BM257" s="216" t="s">
        <v>400</v>
      </c>
    </row>
    <row r="258" s="2" customFormat="1">
      <c r="A258" s="39"/>
      <c r="B258" s="40"/>
      <c r="C258" s="41"/>
      <c r="D258" s="218" t="s">
        <v>128</v>
      </c>
      <c r="E258" s="41"/>
      <c r="F258" s="219" t="s">
        <v>401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128</v>
      </c>
      <c r="AU258" s="18" t="s">
        <v>83</v>
      </c>
    </row>
    <row r="259" s="12" customFormat="1" ht="22.8" customHeight="1">
      <c r="A259" s="12"/>
      <c r="B259" s="189"/>
      <c r="C259" s="190"/>
      <c r="D259" s="191" t="s">
        <v>72</v>
      </c>
      <c r="E259" s="203" t="s">
        <v>402</v>
      </c>
      <c r="F259" s="203" t="s">
        <v>403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SUM(P260:P263)</f>
        <v>0</v>
      </c>
      <c r="Q259" s="197"/>
      <c r="R259" s="198">
        <f>SUM(R260:R263)</f>
        <v>0</v>
      </c>
      <c r="S259" s="197"/>
      <c r="T259" s="199">
        <f>SUM(T260:T263)</f>
        <v>0.044999999999999998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0" t="s">
        <v>83</v>
      </c>
      <c r="AT259" s="201" t="s">
        <v>72</v>
      </c>
      <c r="AU259" s="201" t="s">
        <v>81</v>
      </c>
      <c r="AY259" s="200" t="s">
        <v>119</v>
      </c>
      <c r="BK259" s="202">
        <f>SUM(BK260:BK263)</f>
        <v>0</v>
      </c>
    </row>
    <row r="260" s="2" customFormat="1" ht="21.75" customHeight="1">
      <c r="A260" s="39"/>
      <c r="B260" s="40"/>
      <c r="C260" s="205" t="s">
        <v>404</v>
      </c>
      <c r="D260" s="205" t="s">
        <v>121</v>
      </c>
      <c r="E260" s="206" t="s">
        <v>405</v>
      </c>
      <c r="F260" s="207" t="s">
        <v>406</v>
      </c>
      <c r="G260" s="208" t="s">
        <v>257</v>
      </c>
      <c r="H260" s="209">
        <v>6</v>
      </c>
      <c r="I260" s="210"/>
      <c r="J260" s="211">
        <f>ROUND(I260*H260,2)</f>
        <v>0</v>
      </c>
      <c r="K260" s="207" t="s">
        <v>125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0.0074999999999999997</v>
      </c>
      <c r="T260" s="215">
        <f>S260*H260</f>
        <v>0.044999999999999998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237</v>
      </c>
      <c r="AT260" s="216" t="s">
        <v>121</v>
      </c>
      <c r="AU260" s="216" t="s">
        <v>83</v>
      </c>
      <c r="AY260" s="18" t="s">
        <v>119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237</v>
      </c>
      <c r="BM260" s="216" t="s">
        <v>407</v>
      </c>
    </row>
    <row r="261" s="2" customFormat="1">
      <c r="A261" s="39"/>
      <c r="B261" s="40"/>
      <c r="C261" s="41"/>
      <c r="D261" s="218" t="s">
        <v>128</v>
      </c>
      <c r="E261" s="41"/>
      <c r="F261" s="219" t="s">
        <v>408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128</v>
      </c>
      <c r="AU261" s="18" t="s">
        <v>83</v>
      </c>
    </row>
    <row r="262" s="2" customFormat="1" ht="24.15" customHeight="1">
      <c r="A262" s="39"/>
      <c r="B262" s="40"/>
      <c r="C262" s="205" t="s">
        <v>409</v>
      </c>
      <c r="D262" s="205" t="s">
        <v>121</v>
      </c>
      <c r="E262" s="206" t="s">
        <v>410</v>
      </c>
      <c r="F262" s="207" t="s">
        <v>411</v>
      </c>
      <c r="G262" s="208" t="s">
        <v>386</v>
      </c>
      <c r="H262" s="257"/>
      <c r="I262" s="210"/>
      <c r="J262" s="211">
        <f>ROUND(I262*H262,2)</f>
        <v>0</v>
      </c>
      <c r="K262" s="207" t="s">
        <v>125</v>
      </c>
      <c r="L262" s="45"/>
      <c r="M262" s="212" t="s">
        <v>19</v>
      </c>
      <c r="N262" s="213" t="s">
        <v>44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237</v>
      </c>
      <c r="AT262" s="216" t="s">
        <v>121</v>
      </c>
      <c r="AU262" s="216" t="s">
        <v>83</v>
      </c>
      <c r="AY262" s="18" t="s">
        <v>119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81</v>
      </c>
      <c r="BK262" s="217">
        <f>ROUND(I262*H262,2)</f>
        <v>0</v>
      </c>
      <c r="BL262" s="18" t="s">
        <v>237</v>
      </c>
      <c r="BM262" s="216" t="s">
        <v>412</v>
      </c>
    </row>
    <row r="263" s="2" customFormat="1">
      <c r="A263" s="39"/>
      <c r="B263" s="40"/>
      <c r="C263" s="41"/>
      <c r="D263" s="218" t="s">
        <v>128</v>
      </c>
      <c r="E263" s="41"/>
      <c r="F263" s="219" t="s">
        <v>413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128</v>
      </c>
      <c r="AU263" s="18" t="s">
        <v>83</v>
      </c>
    </row>
    <row r="264" s="12" customFormat="1" ht="22.8" customHeight="1">
      <c r="A264" s="12"/>
      <c r="B264" s="189"/>
      <c r="C264" s="190"/>
      <c r="D264" s="191" t="s">
        <v>72</v>
      </c>
      <c r="E264" s="203" t="s">
        <v>414</v>
      </c>
      <c r="F264" s="203" t="s">
        <v>415</v>
      </c>
      <c r="G264" s="190"/>
      <c r="H264" s="190"/>
      <c r="I264" s="193"/>
      <c r="J264" s="204">
        <f>BK264</f>
        <v>0</v>
      </c>
      <c r="K264" s="190"/>
      <c r="L264" s="195"/>
      <c r="M264" s="196"/>
      <c r="N264" s="197"/>
      <c r="O264" s="197"/>
      <c r="P264" s="198">
        <f>SUM(P265:P270)</f>
        <v>0</v>
      </c>
      <c r="Q264" s="197"/>
      <c r="R264" s="198">
        <f>SUM(R265:R270)</f>
        <v>0</v>
      </c>
      <c r="S264" s="197"/>
      <c r="T264" s="199">
        <f>SUM(T265:T270)</f>
        <v>3.6899999999999999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83</v>
      </c>
      <c r="AT264" s="201" t="s">
        <v>72</v>
      </c>
      <c r="AU264" s="201" t="s">
        <v>81</v>
      </c>
      <c r="AY264" s="200" t="s">
        <v>119</v>
      </c>
      <c r="BK264" s="202">
        <f>SUM(BK265:BK270)</f>
        <v>0</v>
      </c>
    </row>
    <row r="265" s="2" customFormat="1" ht="24.15" customHeight="1">
      <c r="A265" s="39"/>
      <c r="B265" s="40"/>
      <c r="C265" s="205" t="s">
        <v>416</v>
      </c>
      <c r="D265" s="205" t="s">
        <v>121</v>
      </c>
      <c r="E265" s="206" t="s">
        <v>417</v>
      </c>
      <c r="F265" s="207" t="s">
        <v>418</v>
      </c>
      <c r="G265" s="208" t="s">
        <v>124</v>
      </c>
      <c r="H265" s="209">
        <v>30</v>
      </c>
      <c r="I265" s="210"/>
      <c r="J265" s="211">
        <f>ROUND(I265*H265,2)</f>
        <v>0</v>
      </c>
      <c r="K265" s="207" t="s">
        <v>125</v>
      </c>
      <c r="L265" s="45"/>
      <c r="M265" s="212" t="s">
        <v>19</v>
      </c>
      <c r="N265" s="213" t="s">
        <v>44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0.123</v>
      </c>
      <c r="T265" s="215">
        <f>S265*H265</f>
        <v>3.6899999999999999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237</v>
      </c>
      <c r="AT265" s="216" t="s">
        <v>121</v>
      </c>
      <c r="AU265" s="216" t="s">
        <v>83</v>
      </c>
      <c r="AY265" s="18" t="s">
        <v>119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237</v>
      </c>
      <c r="BM265" s="216" t="s">
        <v>419</v>
      </c>
    </row>
    <row r="266" s="2" customFormat="1">
      <c r="A266" s="39"/>
      <c r="B266" s="40"/>
      <c r="C266" s="41"/>
      <c r="D266" s="218" t="s">
        <v>128</v>
      </c>
      <c r="E266" s="41"/>
      <c r="F266" s="219" t="s">
        <v>420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128</v>
      </c>
      <c r="AU266" s="18" t="s">
        <v>83</v>
      </c>
    </row>
    <row r="267" s="13" customFormat="1">
      <c r="A267" s="13"/>
      <c r="B267" s="223"/>
      <c r="C267" s="224"/>
      <c r="D267" s="225" t="s">
        <v>130</v>
      </c>
      <c r="E267" s="226" t="s">
        <v>19</v>
      </c>
      <c r="F267" s="227" t="s">
        <v>421</v>
      </c>
      <c r="G267" s="224"/>
      <c r="H267" s="226" t="s">
        <v>19</v>
      </c>
      <c r="I267" s="228"/>
      <c r="J267" s="224"/>
      <c r="K267" s="224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130</v>
      </c>
      <c r="AU267" s="233" t="s">
        <v>83</v>
      </c>
      <c r="AV267" s="13" t="s">
        <v>81</v>
      </c>
      <c r="AW267" s="13" t="s">
        <v>35</v>
      </c>
      <c r="AX267" s="13" t="s">
        <v>73</v>
      </c>
      <c r="AY267" s="233" t="s">
        <v>119</v>
      </c>
    </row>
    <row r="268" s="14" customFormat="1">
      <c r="A268" s="14"/>
      <c r="B268" s="234"/>
      <c r="C268" s="235"/>
      <c r="D268" s="225" t="s">
        <v>130</v>
      </c>
      <c r="E268" s="236" t="s">
        <v>19</v>
      </c>
      <c r="F268" s="237" t="s">
        <v>422</v>
      </c>
      <c r="G268" s="235"/>
      <c r="H268" s="238">
        <v>30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130</v>
      </c>
      <c r="AU268" s="244" t="s">
        <v>83</v>
      </c>
      <c r="AV268" s="14" t="s">
        <v>83</v>
      </c>
      <c r="AW268" s="14" t="s">
        <v>35</v>
      </c>
      <c r="AX268" s="14" t="s">
        <v>81</v>
      </c>
      <c r="AY268" s="244" t="s">
        <v>119</v>
      </c>
    </row>
    <row r="269" s="2" customFormat="1" ht="24.15" customHeight="1">
      <c r="A269" s="39"/>
      <c r="B269" s="40"/>
      <c r="C269" s="205" t="s">
        <v>423</v>
      </c>
      <c r="D269" s="205" t="s">
        <v>121</v>
      </c>
      <c r="E269" s="206" t="s">
        <v>424</v>
      </c>
      <c r="F269" s="207" t="s">
        <v>425</v>
      </c>
      <c r="G269" s="208" t="s">
        <v>386</v>
      </c>
      <c r="H269" s="257"/>
      <c r="I269" s="210"/>
      <c r="J269" s="211">
        <f>ROUND(I269*H269,2)</f>
        <v>0</v>
      </c>
      <c r="K269" s="207" t="s">
        <v>125</v>
      </c>
      <c r="L269" s="45"/>
      <c r="M269" s="212" t="s">
        <v>19</v>
      </c>
      <c r="N269" s="213" t="s">
        <v>44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237</v>
      </c>
      <c r="AT269" s="216" t="s">
        <v>121</v>
      </c>
      <c r="AU269" s="216" t="s">
        <v>83</v>
      </c>
      <c r="AY269" s="18" t="s">
        <v>119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237</v>
      </c>
      <c r="BM269" s="216" t="s">
        <v>426</v>
      </c>
    </row>
    <row r="270" s="2" customFormat="1">
      <c r="A270" s="39"/>
      <c r="B270" s="40"/>
      <c r="C270" s="41"/>
      <c r="D270" s="218" t="s">
        <v>128</v>
      </c>
      <c r="E270" s="41"/>
      <c r="F270" s="219" t="s">
        <v>427</v>
      </c>
      <c r="G270" s="41"/>
      <c r="H270" s="41"/>
      <c r="I270" s="220"/>
      <c r="J270" s="41"/>
      <c r="K270" s="41"/>
      <c r="L270" s="45"/>
      <c r="M270" s="258"/>
      <c r="N270" s="259"/>
      <c r="O270" s="260"/>
      <c r="P270" s="260"/>
      <c r="Q270" s="260"/>
      <c r="R270" s="260"/>
      <c r="S270" s="260"/>
      <c r="T270" s="261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128</v>
      </c>
      <c r="AU270" s="18" t="s">
        <v>83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1i3en6t8QKYF8Z1mAa2wlJsPdAf3IKj8RsSzb2A7hDtnsQKMu8u8esTKDiU1v5ZMazSr/aGqYgPLKyuXkKoFtw==" hashValue="Wgby58DpAJEGl9u4VXU+SiOadTdPfVvWP/n0Y4aEQNc3XEfzHNTrhW1zr9ULzePTAPQiukj7y7TGrooJaa9BnA==" algorithmName="SHA-512" password="CC35"/>
  <autoFilter ref="C88:K27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2/121112003"/>
    <hyperlink ref="F97" r:id="rId2" display="https://podminky.urs.cz/item/CS_URS_2022_02/113106123"/>
    <hyperlink ref="F106" r:id="rId3" display="https://podminky.urs.cz/item/CS_URS_2022_02/113106121"/>
    <hyperlink ref="F112" r:id="rId4" display="https://podminky.urs.cz/item/CS_URS_2022_02/113107011"/>
    <hyperlink ref="F116" r:id="rId5" display="https://podminky.urs.cz/item/CS_URS_2022_02/113106141"/>
    <hyperlink ref="F123" r:id="rId6" display="https://podminky.urs.cz/item/CS_URS_2022_02/113107512"/>
    <hyperlink ref="F130" r:id="rId7" display="https://podminky.urs.cz/item/CS_URS_2022_02/111301111"/>
    <hyperlink ref="F134" r:id="rId8" display="https://podminky.urs.cz/item/CS_URS_2022_02/131151100"/>
    <hyperlink ref="F138" r:id="rId9" display="https://podminky.urs.cz/item/CS_URS_2022_02/113202111"/>
    <hyperlink ref="F142" r:id="rId10" display="https://podminky.urs.cz/item/CS_URS_2022_02/162211311"/>
    <hyperlink ref="F146" r:id="rId11" display="https://podminky.urs.cz/item/CS_URS_2022_02/162211319"/>
    <hyperlink ref="F149" r:id="rId12" display="https://podminky.urs.cz/item/CS_URS_2022_02/167151101"/>
    <hyperlink ref="F159" r:id="rId13" display="https://podminky.urs.cz/item/CS_URS_2022_02/162751117"/>
    <hyperlink ref="F162" r:id="rId14" display="https://podminky.urs.cz/item/CS_URS_2022_02/162751119"/>
    <hyperlink ref="F166" r:id="rId15" display="https://podminky.urs.cz/item/CS_URS_2022_02/171251201"/>
    <hyperlink ref="F168" r:id="rId16" display="https://podminky.urs.cz/item/CS_URS_2022_02/171201221"/>
    <hyperlink ref="F172" r:id="rId17" display="https://podminky.urs.cz/item/CS_URS_2022_02/890311811"/>
    <hyperlink ref="F179" r:id="rId18" display="https://podminky.urs.cz/item/CS_URS_2022_02/899101211"/>
    <hyperlink ref="F183" r:id="rId19" display="https://podminky.urs.cz/item/CS_URS_2022_02/899103211"/>
    <hyperlink ref="F188" r:id="rId20" display="https://podminky.urs.cz/item/CS_URS_2022_02/962032241"/>
    <hyperlink ref="F192" r:id="rId21" display="https://podminky.urs.cz/item/CS_URS_2022_02/965042141"/>
    <hyperlink ref="F196" r:id="rId22" display="https://podminky.urs.cz/item/CS_URS_2022_02/966001211"/>
    <hyperlink ref="F200" r:id="rId23" display="https://podminky.urs.cz/item/CS_URS_2022_02/966008221"/>
    <hyperlink ref="F210" r:id="rId24" display="https://podminky.urs.cz/item/CS_URS_2022_02/966051111"/>
    <hyperlink ref="F214" r:id="rId25" display="https://podminky.urs.cz/item/CS_URS_2022_02/977151119"/>
    <hyperlink ref="F218" r:id="rId26" display="https://podminky.urs.cz/item/CS_URS_2022_02/977342111"/>
    <hyperlink ref="F223" r:id="rId27" display="https://podminky.urs.cz/item/CS_URS_2022_02/997013111"/>
    <hyperlink ref="F225" r:id="rId28" display="https://podminky.urs.cz/item/CS_URS_2022_02/997013511"/>
    <hyperlink ref="F227" r:id="rId29" display="https://podminky.urs.cz/item/CS_URS_2022_02/997013509"/>
    <hyperlink ref="F231" r:id="rId30" display="https://podminky.urs.cz/item/CS_URS_2022_02/997013601"/>
    <hyperlink ref="F234" r:id="rId31" display="https://podminky.urs.cz/item/CS_URS_2022_02/997013603"/>
    <hyperlink ref="F236" r:id="rId32" display="https://podminky.urs.cz/item/CS_URS_2022_02/997013631"/>
    <hyperlink ref="F239" r:id="rId33" display="https://podminky.urs.cz/item/CS_URS_2022_02/997013814"/>
    <hyperlink ref="F243" r:id="rId34" display="https://podminky.urs.cz/item/CS_URS_2022_02/712331801"/>
    <hyperlink ref="F247" r:id="rId35" display="https://podminky.urs.cz/item/CS_URS_2022_02/712340831"/>
    <hyperlink ref="F251" r:id="rId36" display="https://podminky.urs.cz/item/CS_URS_2022_02/998712201"/>
    <hyperlink ref="F254" r:id="rId37" display="https://podminky.urs.cz/item/CS_URS_2022_02/721210822"/>
    <hyperlink ref="F258" r:id="rId38" display="https://podminky.urs.cz/item/CS_URS_2022_02/998721201"/>
    <hyperlink ref="F261" r:id="rId39" display="https://podminky.urs.cz/item/CS_URS_2022_02/741372833"/>
    <hyperlink ref="F263" r:id="rId40" display="https://podminky.urs.cz/item/CS_URS_2022_02/998741201"/>
    <hyperlink ref="F266" r:id="rId41" display="https://podminky.urs.cz/item/CS_URS_2022_02/772212812"/>
    <hyperlink ref="F270" r:id="rId42" display="https://podminky.urs.cz/item/CS_URS_2022_02/998772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Projektová dokumentace opravy terasy nad garážemi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12. 9. 2022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33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ROUND(J103,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ROUND((SUM(BE103:BE723)),  2)</f>
        <v>0</v>
      </c>
      <c r="G33" s="39"/>
      <c r="H33" s="39"/>
      <c r="I33" s="149">
        <v>0.20999999999999999</v>
      </c>
      <c r="J33" s="148">
        <f>ROUND(((SUM(BE103:BE723))*I33),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ROUND((SUM(BF103:BF723)),  2)</f>
        <v>0</v>
      </c>
      <c r="G34" s="39"/>
      <c r="H34" s="39"/>
      <c r="I34" s="149">
        <v>0.14999999999999999</v>
      </c>
      <c r="J34" s="148">
        <f>ROUND(((SUM(BF103:BF723))*I34),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ROUND((SUM(BG103:BG723)),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ROUND((SUM(BH103:BH723)),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ROUND((SUM(BI103:BI723)),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Projektová dokumentace opravy terasy nad garážemi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SO-02 - Architektonicko-stavební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Bytový dům Eliška - Náměstí Přemyslovců 8/21</v>
      </c>
      <c r="G52" s="41"/>
      <c r="H52" s="41"/>
      <c r="I52" s="33" t="s">
        <v>23</v>
      </c>
      <c r="J52" s="73" t="str">
        <f>IF(J12="","",J12)</f>
        <v>12. 9. 2022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Nymburk</v>
      </c>
      <c r="G54" s="41"/>
      <c r="H54" s="41"/>
      <c r="I54" s="33" t="s">
        <v>32</v>
      </c>
      <c r="J54" s="37" t="str">
        <f>E21</f>
        <v>DEKPROJEKT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DEKPROJEKT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J104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J105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429</v>
      </c>
      <c r="E62" s="175"/>
      <c r="F62" s="175"/>
      <c r="G62" s="175"/>
      <c r="H62" s="175"/>
      <c r="I62" s="175"/>
      <c r="J62" s="176">
        <f>J136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430</v>
      </c>
      <c r="E63" s="175"/>
      <c r="F63" s="175"/>
      <c r="G63" s="175"/>
      <c r="H63" s="175"/>
      <c r="I63" s="175"/>
      <c r="J63" s="176">
        <f>J141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431</v>
      </c>
      <c r="E64" s="175"/>
      <c r="F64" s="175"/>
      <c r="G64" s="175"/>
      <c r="H64" s="175"/>
      <c r="I64" s="175"/>
      <c r="J64" s="176">
        <f>J181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432</v>
      </c>
      <c r="E65" s="175"/>
      <c r="F65" s="175"/>
      <c r="G65" s="175"/>
      <c r="H65" s="175"/>
      <c r="I65" s="175"/>
      <c r="J65" s="176">
        <f>J193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433</v>
      </c>
      <c r="E66" s="175"/>
      <c r="F66" s="175"/>
      <c r="G66" s="175"/>
      <c r="H66" s="175"/>
      <c r="I66" s="175"/>
      <c r="J66" s="176">
        <f>J275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96</v>
      </c>
      <c r="E67" s="175"/>
      <c r="F67" s="175"/>
      <c r="G67" s="175"/>
      <c r="H67" s="175"/>
      <c r="I67" s="175"/>
      <c r="J67" s="176">
        <f>J320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97</v>
      </c>
      <c r="E68" s="175"/>
      <c r="F68" s="175"/>
      <c r="G68" s="175"/>
      <c r="H68" s="175"/>
      <c r="I68" s="175"/>
      <c r="J68" s="176">
        <f>J352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434</v>
      </c>
      <c r="E69" s="175"/>
      <c r="F69" s="175"/>
      <c r="G69" s="175"/>
      <c r="H69" s="175"/>
      <c r="I69" s="175"/>
      <c r="J69" s="176">
        <f>J411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99</v>
      </c>
      <c r="E70" s="169"/>
      <c r="F70" s="169"/>
      <c r="G70" s="169"/>
      <c r="H70" s="169"/>
      <c r="I70" s="169"/>
      <c r="J70" s="170">
        <f>J424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435</v>
      </c>
      <c r="E71" s="175"/>
      <c r="F71" s="175"/>
      <c r="G71" s="175"/>
      <c r="H71" s="175"/>
      <c r="I71" s="175"/>
      <c r="J71" s="176">
        <f>J425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100</v>
      </c>
      <c r="E72" s="175"/>
      <c r="F72" s="175"/>
      <c r="G72" s="175"/>
      <c r="H72" s="175"/>
      <c r="I72" s="175"/>
      <c r="J72" s="176">
        <f>J462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436</v>
      </c>
      <c r="E73" s="175"/>
      <c r="F73" s="175"/>
      <c r="G73" s="175"/>
      <c r="H73" s="175"/>
      <c r="I73" s="175"/>
      <c r="J73" s="176">
        <f>J566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101</v>
      </c>
      <c r="E74" s="175"/>
      <c r="F74" s="175"/>
      <c r="G74" s="175"/>
      <c r="H74" s="175"/>
      <c r="I74" s="175"/>
      <c r="J74" s="176">
        <f>J578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102</v>
      </c>
      <c r="E75" s="175"/>
      <c r="F75" s="175"/>
      <c r="G75" s="175"/>
      <c r="H75" s="175"/>
      <c r="I75" s="175"/>
      <c r="J75" s="176">
        <f>J595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437</v>
      </c>
      <c r="E76" s="175"/>
      <c r="F76" s="175"/>
      <c r="G76" s="175"/>
      <c r="H76" s="175"/>
      <c r="I76" s="175"/>
      <c r="J76" s="176">
        <f>J617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438</v>
      </c>
      <c r="E77" s="175"/>
      <c r="F77" s="175"/>
      <c r="G77" s="175"/>
      <c r="H77" s="175"/>
      <c r="I77" s="175"/>
      <c r="J77" s="176">
        <f>J630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103</v>
      </c>
      <c r="E78" s="175"/>
      <c r="F78" s="175"/>
      <c r="G78" s="175"/>
      <c r="H78" s="175"/>
      <c r="I78" s="175"/>
      <c r="J78" s="176">
        <f>J647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439</v>
      </c>
      <c r="E79" s="175"/>
      <c r="F79" s="175"/>
      <c r="G79" s="175"/>
      <c r="H79" s="175"/>
      <c r="I79" s="175"/>
      <c r="J79" s="176">
        <f>J673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6"/>
      <c r="C80" s="167"/>
      <c r="D80" s="168" t="s">
        <v>440</v>
      </c>
      <c r="E80" s="169"/>
      <c r="F80" s="169"/>
      <c r="G80" s="169"/>
      <c r="H80" s="169"/>
      <c r="I80" s="169"/>
      <c r="J80" s="170">
        <f>J689</f>
        <v>0</v>
      </c>
      <c r="K80" s="167"/>
      <c r="L80" s="17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66"/>
      <c r="C81" s="167"/>
      <c r="D81" s="168" t="s">
        <v>441</v>
      </c>
      <c r="E81" s="169"/>
      <c r="F81" s="169"/>
      <c r="G81" s="169"/>
      <c r="H81" s="169"/>
      <c r="I81" s="169"/>
      <c r="J81" s="170">
        <f>J714</f>
        <v>0</v>
      </c>
      <c r="K81" s="167"/>
      <c r="L81" s="17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2"/>
      <c r="C82" s="173"/>
      <c r="D82" s="174" t="s">
        <v>442</v>
      </c>
      <c r="E82" s="175"/>
      <c r="F82" s="175"/>
      <c r="G82" s="175"/>
      <c r="H82" s="175"/>
      <c r="I82" s="175"/>
      <c r="J82" s="176">
        <f>J715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2"/>
      <c r="C83" s="173"/>
      <c r="D83" s="174" t="s">
        <v>443</v>
      </c>
      <c r="E83" s="175"/>
      <c r="F83" s="175"/>
      <c r="G83" s="175"/>
      <c r="H83" s="175"/>
      <c r="I83" s="175"/>
      <c r="J83" s="176">
        <f>J719</f>
        <v>0</v>
      </c>
      <c r="K83" s="173"/>
      <c r="L83" s="17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104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61" t="str">
        <f>E7</f>
        <v>Projektová dokumentace opravy terasy nad garážemi</v>
      </c>
      <c r="F93" s="33"/>
      <c r="G93" s="33"/>
      <c r="H93" s="33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88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SO-02 - Architektonicko-stavební část</v>
      </c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>Bytový dům Eliška - Náměstí Přemyslovců 8/21</v>
      </c>
      <c r="G97" s="41"/>
      <c r="H97" s="41"/>
      <c r="I97" s="33" t="s">
        <v>23</v>
      </c>
      <c r="J97" s="73" t="str">
        <f>IF(J12="","",J12)</f>
        <v>12. 9. 2022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Město Nymburk</v>
      </c>
      <c r="G99" s="41"/>
      <c r="H99" s="41"/>
      <c r="I99" s="33" t="s">
        <v>32</v>
      </c>
      <c r="J99" s="37" t="str">
        <f>E21</f>
        <v>DEKPROJEKT s.r.o.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30</v>
      </c>
      <c r="D100" s="41"/>
      <c r="E100" s="41"/>
      <c r="F100" s="28" t="str">
        <f>IF(E18="","",E18)</f>
        <v>Vyplň údaj</v>
      </c>
      <c r="G100" s="41"/>
      <c r="H100" s="41"/>
      <c r="I100" s="33" t="s">
        <v>36</v>
      </c>
      <c r="J100" s="37" t="str">
        <f>E24</f>
        <v>DEKPROJEKT s.r.o.</v>
      </c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78"/>
      <c r="B102" s="179"/>
      <c r="C102" s="180" t="s">
        <v>105</v>
      </c>
      <c r="D102" s="181" t="s">
        <v>58</v>
      </c>
      <c r="E102" s="181" t="s">
        <v>54</v>
      </c>
      <c r="F102" s="181" t="s">
        <v>55</v>
      </c>
      <c r="G102" s="181" t="s">
        <v>106</v>
      </c>
      <c r="H102" s="181" t="s">
        <v>107</v>
      </c>
      <c r="I102" s="181" t="s">
        <v>108</v>
      </c>
      <c r="J102" s="181" t="s">
        <v>92</v>
      </c>
      <c r="K102" s="182" t="s">
        <v>109</v>
      </c>
      <c r="L102" s="183"/>
      <c r="M102" s="93" t="s">
        <v>19</v>
      </c>
      <c r="N102" s="94" t="s">
        <v>43</v>
      </c>
      <c r="O102" s="94" t="s">
        <v>110</v>
      </c>
      <c r="P102" s="94" t="s">
        <v>111</v>
      </c>
      <c r="Q102" s="94" t="s">
        <v>112</v>
      </c>
      <c r="R102" s="94" t="s">
        <v>113</v>
      </c>
      <c r="S102" s="94" t="s">
        <v>114</v>
      </c>
      <c r="T102" s="95" t="s">
        <v>115</v>
      </c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</row>
    <row r="103" s="2" customFormat="1" ht="22.8" customHeight="1">
      <c r="A103" s="39"/>
      <c r="B103" s="40"/>
      <c r="C103" s="100" t="s">
        <v>116</v>
      </c>
      <c r="D103" s="41"/>
      <c r="E103" s="41"/>
      <c r="F103" s="41"/>
      <c r="G103" s="41"/>
      <c r="H103" s="41"/>
      <c r="I103" s="41"/>
      <c r="J103" s="184">
        <f>BK103</f>
        <v>0</v>
      </c>
      <c r="K103" s="41"/>
      <c r="L103" s="45"/>
      <c r="M103" s="96"/>
      <c r="N103" s="185"/>
      <c r="O103" s="97"/>
      <c r="P103" s="186">
        <f>P104+P424+P689+P714</f>
        <v>0</v>
      </c>
      <c r="Q103" s="97"/>
      <c r="R103" s="186">
        <f>R104+R424+R689+R714</f>
        <v>809.12314803999993</v>
      </c>
      <c r="S103" s="97"/>
      <c r="T103" s="187">
        <f>T104+T424+T689+T714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72</v>
      </c>
      <c r="AU103" s="18" t="s">
        <v>93</v>
      </c>
      <c r="BK103" s="188">
        <f>BK104+BK424+BK689+BK714</f>
        <v>0</v>
      </c>
    </row>
    <row r="104" s="12" customFormat="1" ht="25.92" customHeight="1">
      <c r="A104" s="12"/>
      <c r="B104" s="189"/>
      <c r="C104" s="190"/>
      <c r="D104" s="191" t="s">
        <v>72</v>
      </c>
      <c r="E104" s="192" t="s">
        <v>117</v>
      </c>
      <c r="F104" s="192" t="s">
        <v>118</v>
      </c>
      <c r="G104" s="190"/>
      <c r="H104" s="190"/>
      <c r="I104" s="193"/>
      <c r="J104" s="194">
        <f>BK104</f>
        <v>0</v>
      </c>
      <c r="K104" s="190"/>
      <c r="L104" s="195"/>
      <c r="M104" s="196"/>
      <c r="N104" s="197"/>
      <c r="O104" s="197"/>
      <c r="P104" s="198">
        <f>P105+P136+P141+P181+P193+P275+P320+P352+P411</f>
        <v>0</v>
      </c>
      <c r="Q104" s="197"/>
      <c r="R104" s="198">
        <f>R105+R136+R141+R181+R193+R275+R320+R352+R411</f>
        <v>788.27826992999996</v>
      </c>
      <c r="S104" s="197"/>
      <c r="T104" s="199">
        <f>T105+T136+T141+T181+T193+T275+T320+T352+T411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81</v>
      </c>
      <c r="AT104" s="201" t="s">
        <v>72</v>
      </c>
      <c r="AU104" s="201" t="s">
        <v>73</v>
      </c>
      <c r="AY104" s="200" t="s">
        <v>119</v>
      </c>
      <c r="BK104" s="202">
        <f>BK105+BK136+BK141+BK181+BK193+BK275+BK320+BK352+BK411</f>
        <v>0</v>
      </c>
    </row>
    <row r="105" s="12" customFormat="1" ht="22.8" customHeight="1">
      <c r="A105" s="12"/>
      <c r="B105" s="189"/>
      <c r="C105" s="190"/>
      <c r="D105" s="191" t="s">
        <v>72</v>
      </c>
      <c r="E105" s="203" t="s">
        <v>81</v>
      </c>
      <c r="F105" s="203" t="s">
        <v>120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SUM(P106:P135)</f>
        <v>0</v>
      </c>
      <c r="Q105" s="197"/>
      <c r="R105" s="198">
        <f>SUM(R106:R135)</f>
        <v>0</v>
      </c>
      <c r="S105" s="197"/>
      <c r="T105" s="199">
        <f>SUM(T106:T135)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81</v>
      </c>
      <c r="AT105" s="201" t="s">
        <v>72</v>
      </c>
      <c r="AU105" s="201" t="s">
        <v>81</v>
      </c>
      <c r="AY105" s="200" t="s">
        <v>119</v>
      </c>
      <c r="BK105" s="202">
        <f>SUM(BK106:BK135)</f>
        <v>0</v>
      </c>
    </row>
    <row r="106" s="2" customFormat="1" ht="24.15" customHeight="1">
      <c r="A106" s="39"/>
      <c r="B106" s="40"/>
      <c r="C106" s="205" t="s">
        <v>81</v>
      </c>
      <c r="D106" s="205" t="s">
        <v>121</v>
      </c>
      <c r="E106" s="206" t="s">
        <v>444</v>
      </c>
      <c r="F106" s="207" t="s">
        <v>445</v>
      </c>
      <c r="G106" s="208" t="s">
        <v>182</v>
      </c>
      <c r="H106" s="209">
        <v>9.4610000000000003</v>
      </c>
      <c r="I106" s="210"/>
      <c r="J106" s="211">
        <f>ROUND(I106*H106,2)</f>
        <v>0</v>
      </c>
      <c r="K106" s="207" t="s">
        <v>125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126</v>
      </c>
      <c r="AT106" s="216" t="s">
        <v>121</v>
      </c>
      <c r="AU106" s="216" t="s">
        <v>83</v>
      </c>
      <c r="AY106" s="18" t="s">
        <v>119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126</v>
      </c>
      <c r="BM106" s="216" t="s">
        <v>446</v>
      </c>
    </row>
    <row r="107" s="2" customFormat="1">
      <c r="A107" s="39"/>
      <c r="B107" s="40"/>
      <c r="C107" s="41"/>
      <c r="D107" s="218" t="s">
        <v>128</v>
      </c>
      <c r="E107" s="41"/>
      <c r="F107" s="219" t="s">
        <v>447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128</v>
      </c>
      <c r="AU107" s="18" t="s">
        <v>83</v>
      </c>
    </row>
    <row r="108" s="13" customFormat="1">
      <c r="A108" s="13"/>
      <c r="B108" s="223"/>
      <c r="C108" s="224"/>
      <c r="D108" s="225" t="s">
        <v>130</v>
      </c>
      <c r="E108" s="226" t="s">
        <v>19</v>
      </c>
      <c r="F108" s="227" t="s">
        <v>448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130</v>
      </c>
      <c r="AU108" s="233" t="s">
        <v>83</v>
      </c>
      <c r="AV108" s="13" t="s">
        <v>81</v>
      </c>
      <c r="AW108" s="13" t="s">
        <v>35</v>
      </c>
      <c r="AX108" s="13" t="s">
        <v>73</v>
      </c>
      <c r="AY108" s="233" t="s">
        <v>119</v>
      </c>
    </row>
    <row r="109" s="14" customFormat="1">
      <c r="A109" s="14"/>
      <c r="B109" s="234"/>
      <c r="C109" s="235"/>
      <c r="D109" s="225" t="s">
        <v>130</v>
      </c>
      <c r="E109" s="236" t="s">
        <v>19</v>
      </c>
      <c r="F109" s="237" t="s">
        <v>449</v>
      </c>
      <c r="G109" s="235"/>
      <c r="H109" s="238">
        <v>3.577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130</v>
      </c>
      <c r="AU109" s="244" t="s">
        <v>83</v>
      </c>
      <c r="AV109" s="14" t="s">
        <v>83</v>
      </c>
      <c r="AW109" s="14" t="s">
        <v>35</v>
      </c>
      <c r="AX109" s="14" t="s">
        <v>73</v>
      </c>
      <c r="AY109" s="244" t="s">
        <v>119</v>
      </c>
    </row>
    <row r="110" s="13" customFormat="1">
      <c r="A110" s="13"/>
      <c r="B110" s="223"/>
      <c r="C110" s="224"/>
      <c r="D110" s="225" t="s">
        <v>130</v>
      </c>
      <c r="E110" s="226" t="s">
        <v>19</v>
      </c>
      <c r="F110" s="227" t="s">
        <v>141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130</v>
      </c>
      <c r="AU110" s="233" t="s">
        <v>83</v>
      </c>
      <c r="AV110" s="13" t="s">
        <v>81</v>
      </c>
      <c r="AW110" s="13" t="s">
        <v>35</v>
      </c>
      <c r="AX110" s="13" t="s">
        <v>73</v>
      </c>
      <c r="AY110" s="233" t="s">
        <v>119</v>
      </c>
    </row>
    <row r="111" s="14" customFormat="1">
      <c r="A111" s="14"/>
      <c r="B111" s="234"/>
      <c r="C111" s="235"/>
      <c r="D111" s="225" t="s">
        <v>130</v>
      </c>
      <c r="E111" s="236" t="s">
        <v>19</v>
      </c>
      <c r="F111" s="237" t="s">
        <v>450</v>
      </c>
      <c r="G111" s="235"/>
      <c r="H111" s="238">
        <v>5.8840000000000003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130</v>
      </c>
      <c r="AU111" s="244" t="s">
        <v>83</v>
      </c>
      <c r="AV111" s="14" t="s">
        <v>83</v>
      </c>
      <c r="AW111" s="14" t="s">
        <v>35</v>
      </c>
      <c r="AX111" s="14" t="s">
        <v>73</v>
      </c>
      <c r="AY111" s="244" t="s">
        <v>119</v>
      </c>
    </row>
    <row r="112" s="15" customFormat="1">
      <c r="A112" s="15"/>
      <c r="B112" s="245"/>
      <c r="C112" s="246"/>
      <c r="D112" s="225" t="s">
        <v>130</v>
      </c>
      <c r="E112" s="247" t="s">
        <v>19</v>
      </c>
      <c r="F112" s="248" t="s">
        <v>143</v>
      </c>
      <c r="G112" s="246"/>
      <c r="H112" s="249">
        <v>9.4610000000000003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130</v>
      </c>
      <c r="AU112" s="255" t="s">
        <v>83</v>
      </c>
      <c r="AV112" s="15" t="s">
        <v>126</v>
      </c>
      <c r="AW112" s="15" t="s">
        <v>35</v>
      </c>
      <c r="AX112" s="15" t="s">
        <v>81</v>
      </c>
      <c r="AY112" s="255" t="s">
        <v>119</v>
      </c>
    </row>
    <row r="113" s="2" customFormat="1" ht="24.15" customHeight="1">
      <c r="A113" s="39"/>
      <c r="B113" s="40"/>
      <c r="C113" s="205" t="s">
        <v>83</v>
      </c>
      <c r="D113" s="205" t="s">
        <v>121</v>
      </c>
      <c r="E113" s="206" t="s">
        <v>451</v>
      </c>
      <c r="F113" s="207" t="s">
        <v>452</v>
      </c>
      <c r="G113" s="208" t="s">
        <v>182</v>
      </c>
      <c r="H113" s="209">
        <v>5.4219999999999997</v>
      </c>
      <c r="I113" s="210"/>
      <c r="J113" s="211">
        <f>ROUND(I113*H113,2)</f>
        <v>0</v>
      </c>
      <c r="K113" s="207" t="s">
        <v>125</v>
      </c>
      <c r="L113" s="45"/>
      <c r="M113" s="212" t="s">
        <v>19</v>
      </c>
      <c r="N113" s="213" t="s">
        <v>44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126</v>
      </c>
      <c r="AT113" s="216" t="s">
        <v>121</v>
      </c>
      <c r="AU113" s="216" t="s">
        <v>83</v>
      </c>
      <c r="AY113" s="18" t="s">
        <v>119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81</v>
      </c>
      <c r="BK113" s="217">
        <f>ROUND(I113*H113,2)</f>
        <v>0</v>
      </c>
      <c r="BL113" s="18" t="s">
        <v>126</v>
      </c>
      <c r="BM113" s="216" t="s">
        <v>453</v>
      </c>
    </row>
    <row r="114" s="2" customFormat="1">
      <c r="A114" s="39"/>
      <c r="B114" s="40"/>
      <c r="C114" s="41"/>
      <c r="D114" s="218" t="s">
        <v>128</v>
      </c>
      <c r="E114" s="41"/>
      <c r="F114" s="219" t="s">
        <v>454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128</v>
      </c>
      <c r="AU114" s="18" t="s">
        <v>83</v>
      </c>
    </row>
    <row r="115" s="13" customFormat="1">
      <c r="A115" s="13"/>
      <c r="B115" s="223"/>
      <c r="C115" s="224"/>
      <c r="D115" s="225" t="s">
        <v>130</v>
      </c>
      <c r="E115" s="226" t="s">
        <v>19</v>
      </c>
      <c r="F115" s="227" t="s">
        <v>448</v>
      </c>
      <c r="G115" s="224"/>
      <c r="H115" s="226" t="s">
        <v>19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130</v>
      </c>
      <c r="AU115" s="233" t="s">
        <v>83</v>
      </c>
      <c r="AV115" s="13" t="s">
        <v>81</v>
      </c>
      <c r="AW115" s="13" t="s">
        <v>35</v>
      </c>
      <c r="AX115" s="13" t="s">
        <v>73</v>
      </c>
      <c r="AY115" s="233" t="s">
        <v>119</v>
      </c>
    </row>
    <row r="116" s="14" customFormat="1">
      <c r="A116" s="14"/>
      <c r="B116" s="234"/>
      <c r="C116" s="235"/>
      <c r="D116" s="225" t="s">
        <v>130</v>
      </c>
      <c r="E116" s="236" t="s">
        <v>19</v>
      </c>
      <c r="F116" s="237" t="s">
        <v>455</v>
      </c>
      <c r="G116" s="235"/>
      <c r="H116" s="238">
        <v>2.8999999999999999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130</v>
      </c>
      <c r="AU116" s="244" t="s">
        <v>83</v>
      </c>
      <c r="AV116" s="14" t="s">
        <v>83</v>
      </c>
      <c r="AW116" s="14" t="s">
        <v>35</v>
      </c>
      <c r="AX116" s="14" t="s">
        <v>73</v>
      </c>
      <c r="AY116" s="244" t="s">
        <v>119</v>
      </c>
    </row>
    <row r="117" s="13" customFormat="1">
      <c r="A117" s="13"/>
      <c r="B117" s="223"/>
      <c r="C117" s="224"/>
      <c r="D117" s="225" t="s">
        <v>130</v>
      </c>
      <c r="E117" s="226" t="s">
        <v>19</v>
      </c>
      <c r="F117" s="227" t="s">
        <v>141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130</v>
      </c>
      <c r="AU117" s="233" t="s">
        <v>83</v>
      </c>
      <c r="AV117" s="13" t="s">
        <v>81</v>
      </c>
      <c r="AW117" s="13" t="s">
        <v>35</v>
      </c>
      <c r="AX117" s="13" t="s">
        <v>73</v>
      </c>
      <c r="AY117" s="233" t="s">
        <v>119</v>
      </c>
    </row>
    <row r="118" s="14" customFormat="1">
      <c r="A118" s="14"/>
      <c r="B118" s="234"/>
      <c r="C118" s="235"/>
      <c r="D118" s="225" t="s">
        <v>130</v>
      </c>
      <c r="E118" s="236" t="s">
        <v>19</v>
      </c>
      <c r="F118" s="237" t="s">
        <v>456</v>
      </c>
      <c r="G118" s="235"/>
      <c r="H118" s="238">
        <v>2.5219999999999998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130</v>
      </c>
      <c r="AU118" s="244" t="s">
        <v>83</v>
      </c>
      <c r="AV118" s="14" t="s">
        <v>83</v>
      </c>
      <c r="AW118" s="14" t="s">
        <v>35</v>
      </c>
      <c r="AX118" s="14" t="s">
        <v>73</v>
      </c>
      <c r="AY118" s="244" t="s">
        <v>119</v>
      </c>
    </row>
    <row r="119" s="15" customFormat="1">
      <c r="A119" s="15"/>
      <c r="B119" s="245"/>
      <c r="C119" s="246"/>
      <c r="D119" s="225" t="s">
        <v>130</v>
      </c>
      <c r="E119" s="247" t="s">
        <v>19</v>
      </c>
      <c r="F119" s="248" t="s">
        <v>143</v>
      </c>
      <c r="G119" s="246"/>
      <c r="H119" s="249">
        <v>5.4219999999999997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130</v>
      </c>
      <c r="AU119" s="255" t="s">
        <v>83</v>
      </c>
      <c r="AV119" s="15" t="s">
        <v>126</v>
      </c>
      <c r="AW119" s="15" t="s">
        <v>35</v>
      </c>
      <c r="AX119" s="15" t="s">
        <v>81</v>
      </c>
      <c r="AY119" s="255" t="s">
        <v>119</v>
      </c>
    </row>
    <row r="120" s="2" customFormat="1" ht="24.15" customHeight="1">
      <c r="A120" s="39"/>
      <c r="B120" s="40"/>
      <c r="C120" s="205" t="s">
        <v>144</v>
      </c>
      <c r="D120" s="205" t="s">
        <v>121</v>
      </c>
      <c r="E120" s="206" t="s">
        <v>457</v>
      </c>
      <c r="F120" s="207" t="s">
        <v>458</v>
      </c>
      <c r="G120" s="208" t="s">
        <v>182</v>
      </c>
      <c r="H120" s="209">
        <v>4.0389999999999997</v>
      </c>
      <c r="I120" s="210"/>
      <c r="J120" s="211">
        <f>ROUND(I120*H120,2)</f>
        <v>0</v>
      </c>
      <c r="K120" s="207" t="s">
        <v>125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126</v>
      </c>
      <c r="AT120" s="216" t="s">
        <v>121</v>
      </c>
      <c r="AU120" s="216" t="s">
        <v>83</v>
      </c>
      <c r="AY120" s="18" t="s">
        <v>119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126</v>
      </c>
      <c r="BM120" s="216" t="s">
        <v>459</v>
      </c>
    </row>
    <row r="121" s="2" customFormat="1">
      <c r="A121" s="39"/>
      <c r="B121" s="40"/>
      <c r="C121" s="41"/>
      <c r="D121" s="218" t="s">
        <v>128</v>
      </c>
      <c r="E121" s="41"/>
      <c r="F121" s="219" t="s">
        <v>460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128</v>
      </c>
      <c r="AU121" s="18" t="s">
        <v>83</v>
      </c>
    </row>
    <row r="122" s="13" customFormat="1">
      <c r="A122" s="13"/>
      <c r="B122" s="223"/>
      <c r="C122" s="224"/>
      <c r="D122" s="225" t="s">
        <v>130</v>
      </c>
      <c r="E122" s="226" t="s">
        <v>19</v>
      </c>
      <c r="F122" s="227" t="s">
        <v>461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130</v>
      </c>
      <c r="AU122" s="233" t="s">
        <v>83</v>
      </c>
      <c r="AV122" s="13" t="s">
        <v>81</v>
      </c>
      <c r="AW122" s="13" t="s">
        <v>35</v>
      </c>
      <c r="AX122" s="13" t="s">
        <v>73</v>
      </c>
      <c r="AY122" s="233" t="s">
        <v>119</v>
      </c>
    </row>
    <row r="123" s="14" customFormat="1">
      <c r="A123" s="14"/>
      <c r="B123" s="234"/>
      <c r="C123" s="235"/>
      <c r="D123" s="225" t="s">
        <v>130</v>
      </c>
      <c r="E123" s="236" t="s">
        <v>19</v>
      </c>
      <c r="F123" s="237" t="s">
        <v>462</v>
      </c>
      <c r="G123" s="235"/>
      <c r="H123" s="238">
        <v>4.0389999999999997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130</v>
      </c>
      <c r="AU123" s="244" t="s">
        <v>83</v>
      </c>
      <c r="AV123" s="14" t="s">
        <v>83</v>
      </c>
      <c r="AW123" s="14" t="s">
        <v>35</v>
      </c>
      <c r="AX123" s="14" t="s">
        <v>81</v>
      </c>
      <c r="AY123" s="244" t="s">
        <v>119</v>
      </c>
    </row>
    <row r="124" s="2" customFormat="1" ht="37.8" customHeight="1">
      <c r="A124" s="39"/>
      <c r="B124" s="40"/>
      <c r="C124" s="205" t="s">
        <v>126</v>
      </c>
      <c r="D124" s="205" t="s">
        <v>121</v>
      </c>
      <c r="E124" s="206" t="s">
        <v>220</v>
      </c>
      <c r="F124" s="207" t="s">
        <v>221</v>
      </c>
      <c r="G124" s="208" t="s">
        <v>182</v>
      </c>
      <c r="H124" s="209">
        <v>4.0389999999999997</v>
      </c>
      <c r="I124" s="210"/>
      <c r="J124" s="211">
        <f>ROUND(I124*H124,2)</f>
        <v>0</v>
      </c>
      <c r="K124" s="207" t="s">
        <v>125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126</v>
      </c>
      <c r="AT124" s="216" t="s">
        <v>121</v>
      </c>
      <c r="AU124" s="216" t="s">
        <v>83</v>
      </c>
      <c r="AY124" s="18" t="s">
        <v>119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126</v>
      </c>
      <c r="BM124" s="216" t="s">
        <v>463</v>
      </c>
    </row>
    <row r="125" s="2" customFormat="1">
      <c r="A125" s="39"/>
      <c r="B125" s="40"/>
      <c r="C125" s="41"/>
      <c r="D125" s="218" t="s">
        <v>128</v>
      </c>
      <c r="E125" s="41"/>
      <c r="F125" s="219" t="s">
        <v>223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128</v>
      </c>
      <c r="AU125" s="18" t="s">
        <v>83</v>
      </c>
    </row>
    <row r="126" s="14" customFormat="1">
      <c r="A126" s="14"/>
      <c r="B126" s="234"/>
      <c r="C126" s="235"/>
      <c r="D126" s="225" t="s">
        <v>130</v>
      </c>
      <c r="E126" s="236" t="s">
        <v>19</v>
      </c>
      <c r="F126" s="237" t="s">
        <v>464</v>
      </c>
      <c r="G126" s="235"/>
      <c r="H126" s="238">
        <v>4.0389999999999997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130</v>
      </c>
      <c r="AU126" s="244" t="s">
        <v>83</v>
      </c>
      <c r="AV126" s="14" t="s">
        <v>83</v>
      </c>
      <c r="AW126" s="14" t="s">
        <v>35</v>
      </c>
      <c r="AX126" s="14" t="s">
        <v>81</v>
      </c>
      <c r="AY126" s="244" t="s">
        <v>119</v>
      </c>
    </row>
    <row r="127" s="2" customFormat="1" ht="37.8" customHeight="1">
      <c r="A127" s="39"/>
      <c r="B127" s="40"/>
      <c r="C127" s="205" t="s">
        <v>157</v>
      </c>
      <c r="D127" s="205" t="s">
        <v>121</v>
      </c>
      <c r="E127" s="206" t="s">
        <v>226</v>
      </c>
      <c r="F127" s="207" t="s">
        <v>227</v>
      </c>
      <c r="G127" s="208" t="s">
        <v>182</v>
      </c>
      <c r="H127" s="209">
        <v>40.390000000000001</v>
      </c>
      <c r="I127" s="210"/>
      <c r="J127" s="211">
        <f>ROUND(I127*H127,2)</f>
        <v>0</v>
      </c>
      <c r="K127" s="207" t="s">
        <v>125</v>
      </c>
      <c r="L127" s="45"/>
      <c r="M127" s="212" t="s">
        <v>19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126</v>
      </c>
      <c r="AT127" s="216" t="s">
        <v>121</v>
      </c>
      <c r="AU127" s="216" t="s">
        <v>83</v>
      </c>
      <c r="AY127" s="18" t="s">
        <v>119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81</v>
      </c>
      <c r="BK127" s="217">
        <f>ROUND(I127*H127,2)</f>
        <v>0</v>
      </c>
      <c r="BL127" s="18" t="s">
        <v>126</v>
      </c>
      <c r="BM127" s="216" t="s">
        <v>465</v>
      </c>
    </row>
    <row r="128" s="2" customFormat="1">
      <c r="A128" s="39"/>
      <c r="B128" s="40"/>
      <c r="C128" s="41"/>
      <c r="D128" s="218" t="s">
        <v>128</v>
      </c>
      <c r="E128" s="41"/>
      <c r="F128" s="219" t="s">
        <v>229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128</v>
      </c>
      <c r="AU128" s="18" t="s">
        <v>83</v>
      </c>
    </row>
    <row r="129" s="2" customFormat="1">
      <c r="A129" s="39"/>
      <c r="B129" s="40"/>
      <c r="C129" s="41"/>
      <c r="D129" s="225" t="s">
        <v>230</v>
      </c>
      <c r="E129" s="41"/>
      <c r="F129" s="256" t="s">
        <v>231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230</v>
      </c>
      <c r="AU129" s="18" t="s">
        <v>83</v>
      </c>
    </row>
    <row r="130" s="14" customFormat="1">
      <c r="A130" s="14"/>
      <c r="B130" s="234"/>
      <c r="C130" s="235"/>
      <c r="D130" s="225" t="s">
        <v>130</v>
      </c>
      <c r="E130" s="235"/>
      <c r="F130" s="237" t="s">
        <v>466</v>
      </c>
      <c r="G130" s="235"/>
      <c r="H130" s="238">
        <v>40.390000000000001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130</v>
      </c>
      <c r="AU130" s="244" t="s">
        <v>83</v>
      </c>
      <c r="AV130" s="14" t="s">
        <v>83</v>
      </c>
      <c r="AW130" s="14" t="s">
        <v>4</v>
      </c>
      <c r="AX130" s="14" t="s">
        <v>81</v>
      </c>
      <c r="AY130" s="244" t="s">
        <v>119</v>
      </c>
    </row>
    <row r="131" s="2" customFormat="1" ht="24.15" customHeight="1">
      <c r="A131" s="39"/>
      <c r="B131" s="40"/>
      <c r="C131" s="205" t="s">
        <v>166</v>
      </c>
      <c r="D131" s="205" t="s">
        <v>121</v>
      </c>
      <c r="E131" s="206" t="s">
        <v>233</v>
      </c>
      <c r="F131" s="207" t="s">
        <v>234</v>
      </c>
      <c r="G131" s="208" t="s">
        <v>182</v>
      </c>
      <c r="H131" s="209">
        <v>4.0389999999999997</v>
      </c>
      <c r="I131" s="210"/>
      <c r="J131" s="211">
        <f>ROUND(I131*H131,2)</f>
        <v>0</v>
      </c>
      <c r="K131" s="207" t="s">
        <v>125</v>
      </c>
      <c r="L131" s="45"/>
      <c r="M131" s="212" t="s">
        <v>19</v>
      </c>
      <c r="N131" s="213" t="s">
        <v>44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126</v>
      </c>
      <c r="AT131" s="216" t="s">
        <v>121</v>
      </c>
      <c r="AU131" s="216" t="s">
        <v>83</v>
      </c>
      <c r="AY131" s="18" t="s">
        <v>119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81</v>
      </c>
      <c r="BK131" s="217">
        <f>ROUND(I131*H131,2)</f>
        <v>0</v>
      </c>
      <c r="BL131" s="18" t="s">
        <v>126</v>
      </c>
      <c r="BM131" s="216" t="s">
        <v>467</v>
      </c>
    </row>
    <row r="132" s="2" customFormat="1">
      <c r="A132" s="39"/>
      <c r="B132" s="40"/>
      <c r="C132" s="41"/>
      <c r="D132" s="218" t="s">
        <v>128</v>
      </c>
      <c r="E132" s="41"/>
      <c r="F132" s="219" t="s">
        <v>236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83</v>
      </c>
    </row>
    <row r="133" s="2" customFormat="1" ht="24.15" customHeight="1">
      <c r="A133" s="39"/>
      <c r="B133" s="40"/>
      <c r="C133" s="205" t="s">
        <v>172</v>
      </c>
      <c r="D133" s="205" t="s">
        <v>121</v>
      </c>
      <c r="E133" s="206" t="s">
        <v>238</v>
      </c>
      <c r="F133" s="207" t="s">
        <v>239</v>
      </c>
      <c r="G133" s="208" t="s">
        <v>240</v>
      </c>
      <c r="H133" s="209">
        <v>7.0679999999999996</v>
      </c>
      <c r="I133" s="210"/>
      <c r="J133" s="211">
        <f>ROUND(I133*H133,2)</f>
        <v>0</v>
      </c>
      <c r="K133" s="207" t="s">
        <v>125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126</v>
      </c>
      <c r="AT133" s="216" t="s">
        <v>121</v>
      </c>
      <c r="AU133" s="216" t="s">
        <v>83</v>
      </c>
      <c r="AY133" s="18" t="s">
        <v>119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126</v>
      </c>
      <c r="BM133" s="216" t="s">
        <v>468</v>
      </c>
    </row>
    <row r="134" s="2" customFormat="1">
      <c r="A134" s="39"/>
      <c r="B134" s="40"/>
      <c r="C134" s="41"/>
      <c r="D134" s="218" t="s">
        <v>128</v>
      </c>
      <c r="E134" s="41"/>
      <c r="F134" s="219" t="s">
        <v>242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83</v>
      </c>
    </row>
    <row r="135" s="14" customFormat="1">
      <c r="A135" s="14"/>
      <c r="B135" s="234"/>
      <c r="C135" s="235"/>
      <c r="D135" s="225" t="s">
        <v>130</v>
      </c>
      <c r="E135" s="235"/>
      <c r="F135" s="237" t="s">
        <v>469</v>
      </c>
      <c r="G135" s="235"/>
      <c r="H135" s="238">
        <v>7.0679999999999996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130</v>
      </c>
      <c r="AU135" s="244" t="s">
        <v>83</v>
      </c>
      <c r="AV135" s="14" t="s">
        <v>83</v>
      </c>
      <c r="AW135" s="14" t="s">
        <v>4</v>
      </c>
      <c r="AX135" s="14" t="s">
        <v>81</v>
      </c>
      <c r="AY135" s="244" t="s">
        <v>119</v>
      </c>
    </row>
    <row r="136" s="12" customFormat="1" ht="22.8" customHeight="1">
      <c r="A136" s="12"/>
      <c r="B136" s="189"/>
      <c r="C136" s="190"/>
      <c r="D136" s="191" t="s">
        <v>72</v>
      </c>
      <c r="E136" s="203" t="s">
        <v>83</v>
      </c>
      <c r="F136" s="203" t="s">
        <v>470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SUM(P137:P140)</f>
        <v>0</v>
      </c>
      <c r="Q136" s="197"/>
      <c r="R136" s="198">
        <f>SUM(R137:R140)</f>
        <v>3.6309600000000004</v>
      </c>
      <c r="S136" s="197"/>
      <c r="T136" s="199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81</v>
      </c>
      <c r="AT136" s="201" t="s">
        <v>72</v>
      </c>
      <c r="AU136" s="201" t="s">
        <v>81</v>
      </c>
      <c r="AY136" s="200" t="s">
        <v>119</v>
      </c>
      <c r="BK136" s="202">
        <f>SUM(BK137:BK140)</f>
        <v>0</v>
      </c>
    </row>
    <row r="137" s="2" customFormat="1" ht="21.75" customHeight="1">
      <c r="A137" s="39"/>
      <c r="B137" s="40"/>
      <c r="C137" s="205" t="s">
        <v>179</v>
      </c>
      <c r="D137" s="205" t="s">
        <v>121</v>
      </c>
      <c r="E137" s="206" t="s">
        <v>471</v>
      </c>
      <c r="F137" s="207" t="s">
        <v>472</v>
      </c>
      <c r="G137" s="208" t="s">
        <v>182</v>
      </c>
      <c r="H137" s="209">
        <v>1.6810000000000001</v>
      </c>
      <c r="I137" s="210"/>
      <c r="J137" s="211">
        <f>ROUND(I137*H137,2)</f>
        <v>0</v>
      </c>
      <c r="K137" s="207" t="s">
        <v>125</v>
      </c>
      <c r="L137" s="45"/>
      <c r="M137" s="212" t="s">
        <v>19</v>
      </c>
      <c r="N137" s="213" t="s">
        <v>44</v>
      </c>
      <c r="O137" s="85"/>
      <c r="P137" s="214">
        <f>O137*H137</f>
        <v>0</v>
      </c>
      <c r="Q137" s="214">
        <v>2.1600000000000001</v>
      </c>
      <c r="R137" s="214">
        <f>Q137*H137</f>
        <v>3.6309600000000004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126</v>
      </c>
      <c r="AT137" s="216" t="s">
        <v>121</v>
      </c>
      <c r="AU137" s="216" t="s">
        <v>83</v>
      </c>
      <c r="AY137" s="18" t="s">
        <v>119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81</v>
      </c>
      <c r="BK137" s="217">
        <f>ROUND(I137*H137,2)</f>
        <v>0</v>
      </c>
      <c r="BL137" s="18" t="s">
        <v>126</v>
      </c>
      <c r="BM137" s="216" t="s">
        <v>473</v>
      </c>
    </row>
    <row r="138" s="2" customFormat="1">
      <c r="A138" s="39"/>
      <c r="B138" s="40"/>
      <c r="C138" s="41"/>
      <c r="D138" s="218" t="s">
        <v>128</v>
      </c>
      <c r="E138" s="41"/>
      <c r="F138" s="219" t="s">
        <v>474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128</v>
      </c>
      <c r="AU138" s="18" t="s">
        <v>83</v>
      </c>
    </row>
    <row r="139" s="13" customFormat="1">
      <c r="A139" s="13"/>
      <c r="B139" s="223"/>
      <c r="C139" s="224"/>
      <c r="D139" s="225" t="s">
        <v>130</v>
      </c>
      <c r="E139" s="226" t="s">
        <v>19</v>
      </c>
      <c r="F139" s="227" t="s">
        <v>141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130</v>
      </c>
      <c r="AU139" s="233" t="s">
        <v>83</v>
      </c>
      <c r="AV139" s="13" t="s">
        <v>81</v>
      </c>
      <c r="AW139" s="13" t="s">
        <v>35</v>
      </c>
      <c r="AX139" s="13" t="s">
        <v>73</v>
      </c>
      <c r="AY139" s="233" t="s">
        <v>119</v>
      </c>
    </row>
    <row r="140" s="14" customFormat="1">
      <c r="A140" s="14"/>
      <c r="B140" s="234"/>
      <c r="C140" s="235"/>
      <c r="D140" s="225" t="s">
        <v>130</v>
      </c>
      <c r="E140" s="236" t="s">
        <v>19</v>
      </c>
      <c r="F140" s="237" t="s">
        <v>475</v>
      </c>
      <c r="G140" s="235"/>
      <c r="H140" s="238">
        <v>1.6810000000000001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130</v>
      </c>
      <c r="AU140" s="244" t="s">
        <v>83</v>
      </c>
      <c r="AV140" s="14" t="s">
        <v>83</v>
      </c>
      <c r="AW140" s="14" t="s">
        <v>35</v>
      </c>
      <c r="AX140" s="14" t="s">
        <v>81</v>
      </c>
      <c r="AY140" s="244" t="s">
        <v>119</v>
      </c>
    </row>
    <row r="141" s="12" customFormat="1" ht="22.8" customHeight="1">
      <c r="A141" s="12"/>
      <c r="B141" s="189"/>
      <c r="C141" s="190"/>
      <c r="D141" s="191" t="s">
        <v>72</v>
      </c>
      <c r="E141" s="203" t="s">
        <v>144</v>
      </c>
      <c r="F141" s="203" t="s">
        <v>476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SUM(P142:P180)</f>
        <v>0</v>
      </c>
      <c r="Q141" s="197"/>
      <c r="R141" s="198">
        <f>SUM(R142:R180)</f>
        <v>9.6018007499999989</v>
      </c>
      <c r="S141" s="197"/>
      <c r="T141" s="199">
        <f>SUM(T142:T180)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81</v>
      </c>
      <c r="AT141" s="201" t="s">
        <v>72</v>
      </c>
      <c r="AU141" s="201" t="s">
        <v>81</v>
      </c>
      <c r="AY141" s="200" t="s">
        <v>119</v>
      </c>
      <c r="BK141" s="202">
        <f>SUM(BK142:BK180)</f>
        <v>0</v>
      </c>
    </row>
    <row r="142" s="2" customFormat="1" ht="16.5" customHeight="1">
      <c r="A142" s="39"/>
      <c r="B142" s="40"/>
      <c r="C142" s="205" t="s">
        <v>187</v>
      </c>
      <c r="D142" s="205" t="s">
        <v>121</v>
      </c>
      <c r="E142" s="206" t="s">
        <v>477</v>
      </c>
      <c r="F142" s="207" t="s">
        <v>478</v>
      </c>
      <c r="G142" s="208" t="s">
        <v>124</v>
      </c>
      <c r="H142" s="209">
        <v>14.5</v>
      </c>
      <c r="I142" s="210"/>
      <c r="J142" s="211">
        <f>ROUND(I142*H142,2)</f>
        <v>0</v>
      </c>
      <c r="K142" s="207" t="s">
        <v>125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0.11576</v>
      </c>
      <c r="R142" s="214">
        <f>Q142*H142</f>
        <v>1.67852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126</v>
      </c>
      <c r="AT142" s="216" t="s">
        <v>121</v>
      </c>
      <c r="AU142" s="216" t="s">
        <v>83</v>
      </c>
      <c r="AY142" s="18" t="s">
        <v>119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126</v>
      </c>
      <c r="BM142" s="216" t="s">
        <v>479</v>
      </c>
    </row>
    <row r="143" s="2" customFormat="1">
      <c r="A143" s="39"/>
      <c r="B143" s="40"/>
      <c r="C143" s="41"/>
      <c r="D143" s="218" t="s">
        <v>128</v>
      </c>
      <c r="E143" s="41"/>
      <c r="F143" s="219" t="s">
        <v>480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128</v>
      </c>
      <c r="AU143" s="18" t="s">
        <v>83</v>
      </c>
    </row>
    <row r="144" s="13" customFormat="1">
      <c r="A144" s="13"/>
      <c r="B144" s="223"/>
      <c r="C144" s="224"/>
      <c r="D144" s="225" t="s">
        <v>130</v>
      </c>
      <c r="E144" s="226" t="s">
        <v>19</v>
      </c>
      <c r="F144" s="227" t="s">
        <v>481</v>
      </c>
      <c r="G144" s="224"/>
      <c r="H144" s="226" t="s">
        <v>19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130</v>
      </c>
      <c r="AU144" s="233" t="s">
        <v>83</v>
      </c>
      <c r="AV144" s="13" t="s">
        <v>81</v>
      </c>
      <c r="AW144" s="13" t="s">
        <v>35</v>
      </c>
      <c r="AX144" s="13" t="s">
        <v>73</v>
      </c>
      <c r="AY144" s="233" t="s">
        <v>119</v>
      </c>
    </row>
    <row r="145" s="13" customFormat="1">
      <c r="A145" s="13"/>
      <c r="B145" s="223"/>
      <c r="C145" s="224"/>
      <c r="D145" s="225" t="s">
        <v>130</v>
      </c>
      <c r="E145" s="226" t="s">
        <v>19</v>
      </c>
      <c r="F145" s="227" t="s">
        <v>482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130</v>
      </c>
      <c r="AU145" s="233" t="s">
        <v>83</v>
      </c>
      <c r="AV145" s="13" t="s">
        <v>81</v>
      </c>
      <c r="AW145" s="13" t="s">
        <v>35</v>
      </c>
      <c r="AX145" s="13" t="s">
        <v>73</v>
      </c>
      <c r="AY145" s="233" t="s">
        <v>119</v>
      </c>
    </row>
    <row r="146" s="14" customFormat="1">
      <c r="A146" s="14"/>
      <c r="B146" s="234"/>
      <c r="C146" s="235"/>
      <c r="D146" s="225" t="s">
        <v>130</v>
      </c>
      <c r="E146" s="236" t="s">
        <v>19</v>
      </c>
      <c r="F146" s="237" t="s">
        <v>483</v>
      </c>
      <c r="G146" s="235"/>
      <c r="H146" s="238">
        <v>4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130</v>
      </c>
      <c r="AU146" s="244" t="s">
        <v>83</v>
      </c>
      <c r="AV146" s="14" t="s">
        <v>83</v>
      </c>
      <c r="AW146" s="14" t="s">
        <v>35</v>
      </c>
      <c r="AX146" s="14" t="s">
        <v>73</v>
      </c>
      <c r="AY146" s="244" t="s">
        <v>119</v>
      </c>
    </row>
    <row r="147" s="13" customFormat="1">
      <c r="A147" s="13"/>
      <c r="B147" s="223"/>
      <c r="C147" s="224"/>
      <c r="D147" s="225" t="s">
        <v>130</v>
      </c>
      <c r="E147" s="226" t="s">
        <v>19</v>
      </c>
      <c r="F147" s="227" t="s">
        <v>484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130</v>
      </c>
      <c r="AU147" s="233" t="s">
        <v>83</v>
      </c>
      <c r="AV147" s="13" t="s">
        <v>81</v>
      </c>
      <c r="AW147" s="13" t="s">
        <v>35</v>
      </c>
      <c r="AX147" s="13" t="s">
        <v>73</v>
      </c>
      <c r="AY147" s="233" t="s">
        <v>119</v>
      </c>
    </row>
    <row r="148" s="14" customFormat="1">
      <c r="A148" s="14"/>
      <c r="B148" s="234"/>
      <c r="C148" s="235"/>
      <c r="D148" s="225" t="s">
        <v>130</v>
      </c>
      <c r="E148" s="236" t="s">
        <v>19</v>
      </c>
      <c r="F148" s="237" t="s">
        <v>485</v>
      </c>
      <c r="G148" s="235"/>
      <c r="H148" s="238">
        <v>10.5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130</v>
      </c>
      <c r="AU148" s="244" t="s">
        <v>83</v>
      </c>
      <c r="AV148" s="14" t="s">
        <v>83</v>
      </c>
      <c r="AW148" s="14" t="s">
        <v>35</v>
      </c>
      <c r="AX148" s="14" t="s">
        <v>73</v>
      </c>
      <c r="AY148" s="244" t="s">
        <v>119</v>
      </c>
    </row>
    <row r="149" s="15" customFormat="1">
      <c r="A149" s="15"/>
      <c r="B149" s="245"/>
      <c r="C149" s="246"/>
      <c r="D149" s="225" t="s">
        <v>130</v>
      </c>
      <c r="E149" s="247" t="s">
        <v>19</v>
      </c>
      <c r="F149" s="248" t="s">
        <v>143</v>
      </c>
      <c r="G149" s="246"/>
      <c r="H149" s="249">
        <v>14.5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130</v>
      </c>
      <c r="AU149" s="255" t="s">
        <v>83</v>
      </c>
      <c r="AV149" s="15" t="s">
        <v>126</v>
      </c>
      <c r="AW149" s="15" t="s">
        <v>35</v>
      </c>
      <c r="AX149" s="15" t="s">
        <v>81</v>
      </c>
      <c r="AY149" s="255" t="s">
        <v>119</v>
      </c>
    </row>
    <row r="150" s="2" customFormat="1" ht="24.15" customHeight="1">
      <c r="A150" s="39"/>
      <c r="B150" s="40"/>
      <c r="C150" s="205" t="s">
        <v>195</v>
      </c>
      <c r="D150" s="205" t="s">
        <v>121</v>
      </c>
      <c r="E150" s="206" t="s">
        <v>486</v>
      </c>
      <c r="F150" s="207" t="s">
        <v>487</v>
      </c>
      <c r="G150" s="208" t="s">
        <v>182</v>
      </c>
      <c r="H150" s="209">
        <v>3.081</v>
      </c>
      <c r="I150" s="210"/>
      <c r="J150" s="211">
        <f>ROUND(I150*H150,2)</f>
        <v>0</v>
      </c>
      <c r="K150" s="207" t="s">
        <v>125</v>
      </c>
      <c r="L150" s="45"/>
      <c r="M150" s="212" t="s">
        <v>19</v>
      </c>
      <c r="N150" s="213" t="s">
        <v>44</v>
      </c>
      <c r="O150" s="85"/>
      <c r="P150" s="214">
        <f>O150*H150</f>
        <v>0</v>
      </c>
      <c r="Q150" s="214">
        <v>2.5018699999999998</v>
      </c>
      <c r="R150" s="214">
        <f>Q150*H150</f>
        <v>7.7082614699999992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126</v>
      </c>
      <c r="AT150" s="216" t="s">
        <v>121</v>
      </c>
      <c r="AU150" s="216" t="s">
        <v>83</v>
      </c>
      <c r="AY150" s="18" t="s">
        <v>119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81</v>
      </c>
      <c r="BK150" s="217">
        <f>ROUND(I150*H150,2)</f>
        <v>0</v>
      </c>
      <c r="BL150" s="18" t="s">
        <v>126</v>
      </c>
      <c r="BM150" s="216" t="s">
        <v>488</v>
      </c>
    </row>
    <row r="151" s="2" customFormat="1">
      <c r="A151" s="39"/>
      <c r="B151" s="40"/>
      <c r="C151" s="41"/>
      <c r="D151" s="218" t="s">
        <v>128</v>
      </c>
      <c r="E151" s="41"/>
      <c r="F151" s="219" t="s">
        <v>489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128</v>
      </c>
      <c r="AU151" s="18" t="s">
        <v>83</v>
      </c>
    </row>
    <row r="152" s="2" customFormat="1">
      <c r="A152" s="39"/>
      <c r="B152" s="40"/>
      <c r="C152" s="41"/>
      <c r="D152" s="225" t="s">
        <v>230</v>
      </c>
      <c r="E152" s="41"/>
      <c r="F152" s="256" t="s">
        <v>490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230</v>
      </c>
      <c r="AU152" s="18" t="s">
        <v>83</v>
      </c>
    </row>
    <row r="153" s="13" customFormat="1">
      <c r="A153" s="13"/>
      <c r="B153" s="223"/>
      <c r="C153" s="224"/>
      <c r="D153" s="225" t="s">
        <v>130</v>
      </c>
      <c r="E153" s="226" t="s">
        <v>19</v>
      </c>
      <c r="F153" s="227" t="s">
        <v>491</v>
      </c>
      <c r="G153" s="224"/>
      <c r="H153" s="226" t="s">
        <v>19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130</v>
      </c>
      <c r="AU153" s="233" t="s">
        <v>83</v>
      </c>
      <c r="AV153" s="13" t="s">
        <v>81</v>
      </c>
      <c r="AW153" s="13" t="s">
        <v>35</v>
      </c>
      <c r="AX153" s="13" t="s">
        <v>73</v>
      </c>
      <c r="AY153" s="233" t="s">
        <v>119</v>
      </c>
    </row>
    <row r="154" s="14" customFormat="1">
      <c r="A154" s="14"/>
      <c r="B154" s="234"/>
      <c r="C154" s="235"/>
      <c r="D154" s="225" t="s">
        <v>130</v>
      </c>
      <c r="E154" s="236" t="s">
        <v>19</v>
      </c>
      <c r="F154" s="237" t="s">
        <v>492</v>
      </c>
      <c r="G154" s="235"/>
      <c r="H154" s="238">
        <v>1.1699999999999999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130</v>
      </c>
      <c r="AU154" s="244" t="s">
        <v>83</v>
      </c>
      <c r="AV154" s="14" t="s">
        <v>83</v>
      </c>
      <c r="AW154" s="14" t="s">
        <v>35</v>
      </c>
      <c r="AX154" s="14" t="s">
        <v>73</v>
      </c>
      <c r="AY154" s="244" t="s">
        <v>119</v>
      </c>
    </row>
    <row r="155" s="14" customFormat="1">
      <c r="A155" s="14"/>
      <c r="B155" s="234"/>
      <c r="C155" s="235"/>
      <c r="D155" s="225" t="s">
        <v>130</v>
      </c>
      <c r="E155" s="236" t="s">
        <v>19</v>
      </c>
      <c r="F155" s="237" t="s">
        <v>493</v>
      </c>
      <c r="G155" s="235"/>
      <c r="H155" s="238">
        <v>1.0920000000000001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130</v>
      </c>
      <c r="AU155" s="244" t="s">
        <v>83</v>
      </c>
      <c r="AV155" s="14" t="s">
        <v>83</v>
      </c>
      <c r="AW155" s="14" t="s">
        <v>35</v>
      </c>
      <c r="AX155" s="14" t="s">
        <v>73</v>
      </c>
      <c r="AY155" s="244" t="s">
        <v>119</v>
      </c>
    </row>
    <row r="156" s="14" customFormat="1">
      <c r="A156" s="14"/>
      <c r="B156" s="234"/>
      <c r="C156" s="235"/>
      <c r="D156" s="225" t="s">
        <v>130</v>
      </c>
      <c r="E156" s="236" t="s">
        <v>19</v>
      </c>
      <c r="F156" s="237" t="s">
        <v>494</v>
      </c>
      <c r="G156" s="235"/>
      <c r="H156" s="238">
        <v>0.81899999999999995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130</v>
      </c>
      <c r="AU156" s="244" t="s">
        <v>83</v>
      </c>
      <c r="AV156" s="14" t="s">
        <v>83</v>
      </c>
      <c r="AW156" s="14" t="s">
        <v>35</v>
      </c>
      <c r="AX156" s="14" t="s">
        <v>73</v>
      </c>
      <c r="AY156" s="244" t="s">
        <v>119</v>
      </c>
    </row>
    <row r="157" s="15" customFormat="1">
      <c r="A157" s="15"/>
      <c r="B157" s="245"/>
      <c r="C157" s="246"/>
      <c r="D157" s="225" t="s">
        <v>130</v>
      </c>
      <c r="E157" s="247" t="s">
        <v>19</v>
      </c>
      <c r="F157" s="248" t="s">
        <v>143</v>
      </c>
      <c r="G157" s="246"/>
      <c r="H157" s="249">
        <v>3.081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130</v>
      </c>
      <c r="AU157" s="255" t="s">
        <v>83</v>
      </c>
      <c r="AV157" s="15" t="s">
        <v>126</v>
      </c>
      <c r="AW157" s="15" t="s">
        <v>35</v>
      </c>
      <c r="AX157" s="15" t="s">
        <v>81</v>
      </c>
      <c r="AY157" s="255" t="s">
        <v>119</v>
      </c>
    </row>
    <row r="158" s="2" customFormat="1" ht="24.15" customHeight="1">
      <c r="A158" s="39"/>
      <c r="B158" s="40"/>
      <c r="C158" s="205" t="s">
        <v>202</v>
      </c>
      <c r="D158" s="205" t="s">
        <v>121</v>
      </c>
      <c r="E158" s="206" t="s">
        <v>495</v>
      </c>
      <c r="F158" s="207" t="s">
        <v>496</v>
      </c>
      <c r="G158" s="208" t="s">
        <v>124</v>
      </c>
      <c r="H158" s="209">
        <v>10.807</v>
      </c>
      <c r="I158" s="210"/>
      <c r="J158" s="211">
        <f>ROUND(I158*H158,2)</f>
        <v>0</v>
      </c>
      <c r="K158" s="207" t="s">
        <v>125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0.0022000000000000001</v>
      </c>
      <c r="R158" s="214">
        <f>Q158*H158</f>
        <v>0.023775400000000002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126</v>
      </c>
      <c r="AT158" s="216" t="s">
        <v>121</v>
      </c>
      <c r="AU158" s="216" t="s">
        <v>83</v>
      </c>
      <c r="AY158" s="18" t="s">
        <v>119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126</v>
      </c>
      <c r="BM158" s="216" t="s">
        <v>497</v>
      </c>
    </row>
    <row r="159" s="2" customFormat="1">
      <c r="A159" s="39"/>
      <c r="B159" s="40"/>
      <c r="C159" s="41"/>
      <c r="D159" s="218" t="s">
        <v>128</v>
      </c>
      <c r="E159" s="41"/>
      <c r="F159" s="219" t="s">
        <v>498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128</v>
      </c>
      <c r="AU159" s="18" t="s">
        <v>83</v>
      </c>
    </row>
    <row r="160" s="13" customFormat="1">
      <c r="A160" s="13"/>
      <c r="B160" s="223"/>
      <c r="C160" s="224"/>
      <c r="D160" s="225" t="s">
        <v>130</v>
      </c>
      <c r="E160" s="226" t="s">
        <v>19</v>
      </c>
      <c r="F160" s="227" t="s">
        <v>491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130</v>
      </c>
      <c r="AU160" s="233" t="s">
        <v>83</v>
      </c>
      <c r="AV160" s="13" t="s">
        <v>81</v>
      </c>
      <c r="AW160" s="13" t="s">
        <v>35</v>
      </c>
      <c r="AX160" s="13" t="s">
        <v>73</v>
      </c>
      <c r="AY160" s="233" t="s">
        <v>119</v>
      </c>
    </row>
    <row r="161" s="14" customFormat="1">
      <c r="A161" s="14"/>
      <c r="B161" s="234"/>
      <c r="C161" s="235"/>
      <c r="D161" s="225" t="s">
        <v>130</v>
      </c>
      <c r="E161" s="236" t="s">
        <v>19</v>
      </c>
      <c r="F161" s="237" t="s">
        <v>499</v>
      </c>
      <c r="G161" s="235"/>
      <c r="H161" s="238">
        <v>4.1040000000000001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130</v>
      </c>
      <c r="AU161" s="244" t="s">
        <v>83</v>
      </c>
      <c r="AV161" s="14" t="s">
        <v>83</v>
      </c>
      <c r="AW161" s="14" t="s">
        <v>35</v>
      </c>
      <c r="AX161" s="14" t="s">
        <v>73</v>
      </c>
      <c r="AY161" s="244" t="s">
        <v>119</v>
      </c>
    </row>
    <row r="162" s="14" customFormat="1">
      <c r="A162" s="14"/>
      <c r="B162" s="234"/>
      <c r="C162" s="235"/>
      <c r="D162" s="225" t="s">
        <v>130</v>
      </c>
      <c r="E162" s="236" t="s">
        <v>19</v>
      </c>
      <c r="F162" s="237" t="s">
        <v>500</v>
      </c>
      <c r="G162" s="235"/>
      <c r="H162" s="238">
        <v>3.8300000000000001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130</v>
      </c>
      <c r="AU162" s="244" t="s">
        <v>83</v>
      </c>
      <c r="AV162" s="14" t="s">
        <v>83</v>
      </c>
      <c r="AW162" s="14" t="s">
        <v>35</v>
      </c>
      <c r="AX162" s="14" t="s">
        <v>73</v>
      </c>
      <c r="AY162" s="244" t="s">
        <v>119</v>
      </c>
    </row>
    <row r="163" s="14" customFormat="1">
      <c r="A163" s="14"/>
      <c r="B163" s="234"/>
      <c r="C163" s="235"/>
      <c r="D163" s="225" t="s">
        <v>130</v>
      </c>
      <c r="E163" s="236" t="s">
        <v>19</v>
      </c>
      <c r="F163" s="237" t="s">
        <v>501</v>
      </c>
      <c r="G163" s="235"/>
      <c r="H163" s="238">
        <v>2.8730000000000002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130</v>
      </c>
      <c r="AU163" s="244" t="s">
        <v>83</v>
      </c>
      <c r="AV163" s="14" t="s">
        <v>83</v>
      </c>
      <c r="AW163" s="14" t="s">
        <v>35</v>
      </c>
      <c r="AX163" s="14" t="s">
        <v>73</v>
      </c>
      <c r="AY163" s="244" t="s">
        <v>119</v>
      </c>
    </row>
    <row r="164" s="15" customFormat="1">
      <c r="A164" s="15"/>
      <c r="B164" s="245"/>
      <c r="C164" s="246"/>
      <c r="D164" s="225" t="s">
        <v>130</v>
      </c>
      <c r="E164" s="247" t="s">
        <v>19</v>
      </c>
      <c r="F164" s="248" t="s">
        <v>143</v>
      </c>
      <c r="G164" s="246"/>
      <c r="H164" s="249">
        <v>10.807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130</v>
      </c>
      <c r="AU164" s="255" t="s">
        <v>83</v>
      </c>
      <c r="AV164" s="15" t="s">
        <v>126</v>
      </c>
      <c r="AW164" s="15" t="s">
        <v>35</v>
      </c>
      <c r="AX164" s="15" t="s">
        <v>81</v>
      </c>
      <c r="AY164" s="255" t="s">
        <v>119</v>
      </c>
    </row>
    <row r="165" s="2" customFormat="1" ht="24.15" customHeight="1">
      <c r="A165" s="39"/>
      <c r="B165" s="40"/>
      <c r="C165" s="205" t="s">
        <v>208</v>
      </c>
      <c r="D165" s="205" t="s">
        <v>121</v>
      </c>
      <c r="E165" s="206" t="s">
        <v>502</v>
      </c>
      <c r="F165" s="207" t="s">
        <v>503</v>
      </c>
      <c r="G165" s="208" t="s">
        <v>124</v>
      </c>
      <c r="H165" s="209">
        <v>10.807</v>
      </c>
      <c r="I165" s="210"/>
      <c r="J165" s="211">
        <f>ROUND(I165*H165,2)</f>
        <v>0</v>
      </c>
      <c r="K165" s="207" t="s">
        <v>125</v>
      </c>
      <c r="L165" s="45"/>
      <c r="M165" s="212" t="s">
        <v>19</v>
      </c>
      <c r="N165" s="213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126</v>
      </c>
      <c r="AT165" s="216" t="s">
        <v>121</v>
      </c>
      <c r="AU165" s="216" t="s">
        <v>83</v>
      </c>
      <c r="AY165" s="18" t="s">
        <v>119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81</v>
      </c>
      <c r="BK165" s="217">
        <f>ROUND(I165*H165,2)</f>
        <v>0</v>
      </c>
      <c r="BL165" s="18" t="s">
        <v>126</v>
      </c>
      <c r="BM165" s="216" t="s">
        <v>504</v>
      </c>
    </row>
    <row r="166" s="2" customFormat="1">
      <c r="A166" s="39"/>
      <c r="B166" s="40"/>
      <c r="C166" s="41"/>
      <c r="D166" s="218" t="s">
        <v>128</v>
      </c>
      <c r="E166" s="41"/>
      <c r="F166" s="219" t="s">
        <v>505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83</v>
      </c>
    </row>
    <row r="167" s="2" customFormat="1" ht="24.15" customHeight="1">
      <c r="A167" s="39"/>
      <c r="B167" s="40"/>
      <c r="C167" s="205" t="s">
        <v>219</v>
      </c>
      <c r="D167" s="205" t="s">
        <v>121</v>
      </c>
      <c r="E167" s="206" t="s">
        <v>506</v>
      </c>
      <c r="F167" s="207" t="s">
        <v>507</v>
      </c>
      <c r="G167" s="208" t="s">
        <v>124</v>
      </c>
      <c r="H167" s="209">
        <v>10.807</v>
      </c>
      <c r="I167" s="210"/>
      <c r="J167" s="211">
        <f>ROUND(I167*H167,2)</f>
        <v>0</v>
      </c>
      <c r="K167" s="207" t="s">
        <v>125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0.0027000000000000001</v>
      </c>
      <c r="R167" s="214">
        <f>Q167*H167</f>
        <v>0.029178900000000004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126</v>
      </c>
      <c r="AT167" s="216" t="s">
        <v>121</v>
      </c>
      <c r="AU167" s="216" t="s">
        <v>83</v>
      </c>
      <c r="AY167" s="18" t="s">
        <v>119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126</v>
      </c>
      <c r="BM167" s="216" t="s">
        <v>508</v>
      </c>
    </row>
    <row r="168" s="2" customFormat="1">
      <c r="A168" s="39"/>
      <c r="B168" s="40"/>
      <c r="C168" s="41"/>
      <c r="D168" s="218" t="s">
        <v>128</v>
      </c>
      <c r="E168" s="41"/>
      <c r="F168" s="219" t="s">
        <v>509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128</v>
      </c>
      <c r="AU168" s="18" t="s">
        <v>83</v>
      </c>
    </row>
    <row r="169" s="13" customFormat="1">
      <c r="A169" s="13"/>
      <c r="B169" s="223"/>
      <c r="C169" s="224"/>
      <c r="D169" s="225" t="s">
        <v>130</v>
      </c>
      <c r="E169" s="226" t="s">
        <v>19</v>
      </c>
      <c r="F169" s="227" t="s">
        <v>491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130</v>
      </c>
      <c r="AU169" s="233" t="s">
        <v>83</v>
      </c>
      <c r="AV169" s="13" t="s">
        <v>81</v>
      </c>
      <c r="AW169" s="13" t="s">
        <v>35</v>
      </c>
      <c r="AX169" s="13" t="s">
        <v>73</v>
      </c>
      <c r="AY169" s="233" t="s">
        <v>119</v>
      </c>
    </row>
    <row r="170" s="14" customFormat="1">
      <c r="A170" s="14"/>
      <c r="B170" s="234"/>
      <c r="C170" s="235"/>
      <c r="D170" s="225" t="s">
        <v>130</v>
      </c>
      <c r="E170" s="236" t="s">
        <v>19</v>
      </c>
      <c r="F170" s="237" t="s">
        <v>499</v>
      </c>
      <c r="G170" s="235"/>
      <c r="H170" s="238">
        <v>4.1040000000000001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130</v>
      </c>
      <c r="AU170" s="244" t="s">
        <v>83</v>
      </c>
      <c r="AV170" s="14" t="s">
        <v>83</v>
      </c>
      <c r="AW170" s="14" t="s">
        <v>35</v>
      </c>
      <c r="AX170" s="14" t="s">
        <v>73</v>
      </c>
      <c r="AY170" s="244" t="s">
        <v>119</v>
      </c>
    </row>
    <row r="171" s="14" customFormat="1">
      <c r="A171" s="14"/>
      <c r="B171" s="234"/>
      <c r="C171" s="235"/>
      <c r="D171" s="225" t="s">
        <v>130</v>
      </c>
      <c r="E171" s="236" t="s">
        <v>19</v>
      </c>
      <c r="F171" s="237" t="s">
        <v>500</v>
      </c>
      <c r="G171" s="235"/>
      <c r="H171" s="238">
        <v>3.8300000000000001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130</v>
      </c>
      <c r="AU171" s="244" t="s">
        <v>83</v>
      </c>
      <c r="AV171" s="14" t="s">
        <v>83</v>
      </c>
      <c r="AW171" s="14" t="s">
        <v>35</v>
      </c>
      <c r="AX171" s="14" t="s">
        <v>73</v>
      </c>
      <c r="AY171" s="244" t="s">
        <v>119</v>
      </c>
    </row>
    <row r="172" s="14" customFormat="1">
      <c r="A172" s="14"/>
      <c r="B172" s="234"/>
      <c r="C172" s="235"/>
      <c r="D172" s="225" t="s">
        <v>130</v>
      </c>
      <c r="E172" s="236" t="s">
        <v>19</v>
      </c>
      <c r="F172" s="237" t="s">
        <v>501</v>
      </c>
      <c r="G172" s="235"/>
      <c r="H172" s="238">
        <v>2.8730000000000002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130</v>
      </c>
      <c r="AU172" s="244" t="s">
        <v>83</v>
      </c>
      <c r="AV172" s="14" t="s">
        <v>83</v>
      </c>
      <c r="AW172" s="14" t="s">
        <v>35</v>
      </c>
      <c r="AX172" s="14" t="s">
        <v>73</v>
      </c>
      <c r="AY172" s="244" t="s">
        <v>119</v>
      </c>
    </row>
    <row r="173" s="15" customFormat="1">
      <c r="A173" s="15"/>
      <c r="B173" s="245"/>
      <c r="C173" s="246"/>
      <c r="D173" s="225" t="s">
        <v>130</v>
      </c>
      <c r="E173" s="247" t="s">
        <v>19</v>
      </c>
      <c r="F173" s="248" t="s">
        <v>143</v>
      </c>
      <c r="G173" s="246"/>
      <c r="H173" s="249">
        <v>10.807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5" t="s">
        <v>130</v>
      </c>
      <c r="AU173" s="255" t="s">
        <v>83</v>
      </c>
      <c r="AV173" s="15" t="s">
        <v>126</v>
      </c>
      <c r="AW173" s="15" t="s">
        <v>35</v>
      </c>
      <c r="AX173" s="15" t="s">
        <v>81</v>
      </c>
      <c r="AY173" s="255" t="s">
        <v>119</v>
      </c>
    </row>
    <row r="174" s="2" customFormat="1" ht="24.15" customHeight="1">
      <c r="A174" s="39"/>
      <c r="B174" s="40"/>
      <c r="C174" s="205" t="s">
        <v>225</v>
      </c>
      <c r="D174" s="205" t="s">
        <v>121</v>
      </c>
      <c r="E174" s="206" t="s">
        <v>510</v>
      </c>
      <c r="F174" s="207" t="s">
        <v>511</v>
      </c>
      <c r="G174" s="208" t="s">
        <v>240</v>
      </c>
      <c r="H174" s="209">
        <v>0.154</v>
      </c>
      <c r="I174" s="210"/>
      <c r="J174" s="211">
        <f>ROUND(I174*H174,2)</f>
        <v>0</v>
      </c>
      <c r="K174" s="207" t="s">
        <v>125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1.05237</v>
      </c>
      <c r="R174" s="214">
        <f>Q174*H174</f>
        <v>0.16206498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126</v>
      </c>
      <c r="AT174" s="216" t="s">
        <v>121</v>
      </c>
      <c r="AU174" s="216" t="s">
        <v>83</v>
      </c>
      <c r="AY174" s="18" t="s">
        <v>119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126</v>
      </c>
      <c r="BM174" s="216" t="s">
        <v>512</v>
      </c>
    </row>
    <row r="175" s="2" customFormat="1">
      <c r="A175" s="39"/>
      <c r="B175" s="40"/>
      <c r="C175" s="41"/>
      <c r="D175" s="218" t="s">
        <v>128</v>
      </c>
      <c r="E175" s="41"/>
      <c r="F175" s="219" t="s">
        <v>513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83</v>
      </c>
    </row>
    <row r="176" s="13" customFormat="1">
      <c r="A176" s="13"/>
      <c r="B176" s="223"/>
      <c r="C176" s="224"/>
      <c r="D176" s="225" t="s">
        <v>130</v>
      </c>
      <c r="E176" s="226" t="s">
        <v>19</v>
      </c>
      <c r="F176" s="227" t="s">
        <v>514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130</v>
      </c>
      <c r="AU176" s="233" t="s">
        <v>83</v>
      </c>
      <c r="AV176" s="13" t="s">
        <v>81</v>
      </c>
      <c r="AW176" s="13" t="s">
        <v>35</v>
      </c>
      <c r="AX176" s="13" t="s">
        <v>73</v>
      </c>
      <c r="AY176" s="233" t="s">
        <v>119</v>
      </c>
    </row>
    <row r="177" s="14" customFormat="1">
      <c r="A177" s="14"/>
      <c r="B177" s="234"/>
      <c r="C177" s="235"/>
      <c r="D177" s="225" t="s">
        <v>130</v>
      </c>
      <c r="E177" s="236" t="s">
        <v>19</v>
      </c>
      <c r="F177" s="237" t="s">
        <v>515</v>
      </c>
      <c r="G177" s="235"/>
      <c r="H177" s="238">
        <v>0.058000000000000003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130</v>
      </c>
      <c r="AU177" s="244" t="s">
        <v>83</v>
      </c>
      <c r="AV177" s="14" t="s">
        <v>83</v>
      </c>
      <c r="AW177" s="14" t="s">
        <v>35</v>
      </c>
      <c r="AX177" s="14" t="s">
        <v>73</v>
      </c>
      <c r="AY177" s="244" t="s">
        <v>119</v>
      </c>
    </row>
    <row r="178" s="14" customFormat="1">
      <c r="A178" s="14"/>
      <c r="B178" s="234"/>
      <c r="C178" s="235"/>
      <c r="D178" s="225" t="s">
        <v>130</v>
      </c>
      <c r="E178" s="236" t="s">
        <v>19</v>
      </c>
      <c r="F178" s="237" t="s">
        <v>516</v>
      </c>
      <c r="G178" s="235"/>
      <c r="H178" s="238">
        <v>0.055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130</v>
      </c>
      <c r="AU178" s="244" t="s">
        <v>83</v>
      </c>
      <c r="AV178" s="14" t="s">
        <v>83</v>
      </c>
      <c r="AW178" s="14" t="s">
        <v>35</v>
      </c>
      <c r="AX178" s="14" t="s">
        <v>73</v>
      </c>
      <c r="AY178" s="244" t="s">
        <v>119</v>
      </c>
    </row>
    <row r="179" s="14" customFormat="1">
      <c r="A179" s="14"/>
      <c r="B179" s="234"/>
      <c r="C179" s="235"/>
      <c r="D179" s="225" t="s">
        <v>130</v>
      </c>
      <c r="E179" s="236" t="s">
        <v>19</v>
      </c>
      <c r="F179" s="237" t="s">
        <v>517</v>
      </c>
      <c r="G179" s="235"/>
      <c r="H179" s="238">
        <v>0.041000000000000002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130</v>
      </c>
      <c r="AU179" s="244" t="s">
        <v>83</v>
      </c>
      <c r="AV179" s="14" t="s">
        <v>83</v>
      </c>
      <c r="AW179" s="14" t="s">
        <v>35</v>
      </c>
      <c r="AX179" s="14" t="s">
        <v>73</v>
      </c>
      <c r="AY179" s="244" t="s">
        <v>119</v>
      </c>
    </row>
    <row r="180" s="15" customFormat="1">
      <c r="A180" s="15"/>
      <c r="B180" s="245"/>
      <c r="C180" s="246"/>
      <c r="D180" s="225" t="s">
        <v>130</v>
      </c>
      <c r="E180" s="247" t="s">
        <v>19</v>
      </c>
      <c r="F180" s="248" t="s">
        <v>143</v>
      </c>
      <c r="G180" s="246"/>
      <c r="H180" s="249">
        <v>0.154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5" t="s">
        <v>130</v>
      </c>
      <c r="AU180" s="255" t="s">
        <v>83</v>
      </c>
      <c r="AV180" s="15" t="s">
        <v>126</v>
      </c>
      <c r="AW180" s="15" t="s">
        <v>35</v>
      </c>
      <c r="AX180" s="15" t="s">
        <v>81</v>
      </c>
      <c r="AY180" s="255" t="s">
        <v>119</v>
      </c>
    </row>
    <row r="181" s="12" customFormat="1" ht="22.8" customHeight="1">
      <c r="A181" s="12"/>
      <c r="B181" s="189"/>
      <c r="C181" s="190"/>
      <c r="D181" s="191" t="s">
        <v>72</v>
      </c>
      <c r="E181" s="203" t="s">
        <v>126</v>
      </c>
      <c r="F181" s="203" t="s">
        <v>518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SUM(P182:P192)</f>
        <v>0</v>
      </c>
      <c r="Q181" s="197"/>
      <c r="R181" s="198">
        <f>SUM(R182:R192)</f>
        <v>8.2662919400000003</v>
      </c>
      <c r="S181" s="197"/>
      <c r="T181" s="199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0" t="s">
        <v>81</v>
      </c>
      <c r="AT181" s="201" t="s">
        <v>72</v>
      </c>
      <c r="AU181" s="201" t="s">
        <v>81</v>
      </c>
      <c r="AY181" s="200" t="s">
        <v>119</v>
      </c>
      <c r="BK181" s="202">
        <f>SUM(BK182:BK192)</f>
        <v>0</v>
      </c>
    </row>
    <row r="182" s="2" customFormat="1" ht="24.15" customHeight="1">
      <c r="A182" s="39"/>
      <c r="B182" s="40"/>
      <c r="C182" s="205" t="s">
        <v>8</v>
      </c>
      <c r="D182" s="205" t="s">
        <v>121</v>
      </c>
      <c r="E182" s="206" t="s">
        <v>519</v>
      </c>
      <c r="F182" s="207" t="s">
        <v>520</v>
      </c>
      <c r="G182" s="208" t="s">
        <v>182</v>
      </c>
      <c r="H182" s="209">
        <v>3.2360000000000002</v>
      </c>
      <c r="I182" s="210"/>
      <c r="J182" s="211">
        <f>ROUND(I182*H182,2)</f>
        <v>0</v>
      </c>
      <c r="K182" s="207" t="s">
        <v>125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2.5019499999999999</v>
      </c>
      <c r="R182" s="214">
        <f>Q182*H182</f>
        <v>8.0963101999999996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126</v>
      </c>
      <c r="AT182" s="216" t="s">
        <v>121</v>
      </c>
      <c r="AU182" s="216" t="s">
        <v>83</v>
      </c>
      <c r="AY182" s="18" t="s">
        <v>119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126</v>
      </c>
      <c r="BM182" s="216" t="s">
        <v>521</v>
      </c>
    </row>
    <row r="183" s="2" customFormat="1">
      <c r="A183" s="39"/>
      <c r="B183" s="40"/>
      <c r="C183" s="41"/>
      <c r="D183" s="218" t="s">
        <v>128</v>
      </c>
      <c r="E183" s="41"/>
      <c r="F183" s="219" t="s">
        <v>522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128</v>
      </c>
      <c r="AU183" s="18" t="s">
        <v>83</v>
      </c>
    </row>
    <row r="184" s="13" customFormat="1">
      <c r="A184" s="13"/>
      <c r="B184" s="223"/>
      <c r="C184" s="224"/>
      <c r="D184" s="225" t="s">
        <v>130</v>
      </c>
      <c r="E184" s="226" t="s">
        <v>19</v>
      </c>
      <c r="F184" s="227" t="s">
        <v>141</v>
      </c>
      <c r="G184" s="224"/>
      <c r="H184" s="226" t="s">
        <v>19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130</v>
      </c>
      <c r="AU184" s="233" t="s">
        <v>83</v>
      </c>
      <c r="AV184" s="13" t="s">
        <v>81</v>
      </c>
      <c r="AW184" s="13" t="s">
        <v>35</v>
      </c>
      <c r="AX184" s="13" t="s">
        <v>73</v>
      </c>
      <c r="AY184" s="233" t="s">
        <v>119</v>
      </c>
    </row>
    <row r="185" s="14" customFormat="1">
      <c r="A185" s="14"/>
      <c r="B185" s="234"/>
      <c r="C185" s="235"/>
      <c r="D185" s="225" t="s">
        <v>130</v>
      </c>
      <c r="E185" s="236" t="s">
        <v>19</v>
      </c>
      <c r="F185" s="237" t="s">
        <v>523</v>
      </c>
      <c r="G185" s="235"/>
      <c r="H185" s="238">
        <v>1.6810000000000001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130</v>
      </c>
      <c r="AU185" s="244" t="s">
        <v>83</v>
      </c>
      <c r="AV185" s="14" t="s">
        <v>83</v>
      </c>
      <c r="AW185" s="14" t="s">
        <v>35</v>
      </c>
      <c r="AX185" s="14" t="s">
        <v>73</v>
      </c>
      <c r="AY185" s="244" t="s">
        <v>119</v>
      </c>
    </row>
    <row r="186" s="14" customFormat="1">
      <c r="A186" s="14"/>
      <c r="B186" s="234"/>
      <c r="C186" s="235"/>
      <c r="D186" s="225" t="s">
        <v>130</v>
      </c>
      <c r="E186" s="236" t="s">
        <v>19</v>
      </c>
      <c r="F186" s="237" t="s">
        <v>524</v>
      </c>
      <c r="G186" s="235"/>
      <c r="H186" s="238">
        <v>1.135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130</v>
      </c>
      <c r="AU186" s="244" t="s">
        <v>83</v>
      </c>
      <c r="AV186" s="14" t="s">
        <v>83</v>
      </c>
      <c r="AW186" s="14" t="s">
        <v>35</v>
      </c>
      <c r="AX186" s="14" t="s">
        <v>73</v>
      </c>
      <c r="AY186" s="244" t="s">
        <v>119</v>
      </c>
    </row>
    <row r="187" s="14" customFormat="1">
      <c r="A187" s="14"/>
      <c r="B187" s="234"/>
      <c r="C187" s="235"/>
      <c r="D187" s="225" t="s">
        <v>130</v>
      </c>
      <c r="E187" s="236" t="s">
        <v>19</v>
      </c>
      <c r="F187" s="237" t="s">
        <v>525</v>
      </c>
      <c r="G187" s="235"/>
      <c r="H187" s="238">
        <v>0.41999999999999998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130</v>
      </c>
      <c r="AU187" s="244" t="s">
        <v>83</v>
      </c>
      <c r="AV187" s="14" t="s">
        <v>83</v>
      </c>
      <c r="AW187" s="14" t="s">
        <v>35</v>
      </c>
      <c r="AX187" s="14" t="s">
        <v>73</v>
      </c>
      <c r="AY187" s="244" t="s">
        <v>119</v>
      </c>
    </row>
    <row r="188" s="15" customFormat="1">
      <c r="A188" s="15"/>
      <c r="B188" s="245"/>
      <c r="C188" s="246"/>
      <c r="D188" s="225" t="s">
        <v>130</v>
      </c>
      <c r="E188" s="247" t="s">
        <v>19</v>
      </c>
      <c r="F188" s="248" t="s">
        <v>143</v>
      </c>
      <c r="G188" s="246"/>
      <c r="H188" s="249">
        <v>3.2359999999999998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5" t="s">
        <v>130</v>
      </c>
      <c r="AU188" s="255" t="s">
        <v>83</v>
      </c>
      <c r="AV188" s="15" t="s">
        <v>126</v>
      </c>
      <c r="AW188" s="15" t="s">
        <v>35</v>
      </c>
      <c r="AX188" s="15" t="s">
        <v>81</v>
      </c>
      <c r="AY188" s="255" t="s">
        <v>119</v>
      </c>
    </row>
    <row r="189" s="2" customFormat="1" ht="24.15" customHeight="1">
      <c r="A189" s="39"/>
      <c r="B189" s="40"/>
      <c r="C189" s="205" t="s">
        <v>237</v>
      </c>
      <c r="D189" s="205" t="s">
        <v>121</v>
      </c>
      <c r="E189" s="206" t="s">
        <v>526</v>
      </c>
      <c r="F189" s="207" t="s">
        <v>527</v>
      </c>
      <c r="G189" s="208" t="s">
        <v>240</v>
      </c>
      <c r="H189" s="209">
        <v>0.16200000000000001</v>
      </c>
      <c r="I189" s="210"/>
      <c r="J189" s="211">
        <f>ROUND(I189*H189,2)</f>
        <v>0</v>
      </c>
      <c r="K189" s="207" t="s">
        <v>125</v>
      </c>
      <c r="L189" s="45"/>
      <c r="M189" s="212" t="s">
        <v>19</v>
      </c>
      <c r="N189" s="213" t="s">
        <v>44</v>
      </c>
      <c r="O189" s="85"/>
      <c r="P189" s="214">
        <f>O189*H189</f>
        <v>0</v>
      </c>
      <c r="Q189" s="214">
        <v>1.0492699999999999</v>
      </c>
      <c r="R189" s="214">
        <f>Q189*H189</f>
        <v>0.16998173999999999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126</v>
      </c>
      <c r="AT189" s="216" t="s">
        <v>121</v>
      </c>
      <c r="AU189" s="216" t="s">
        <v>83</v>
      </c>
      <c r="AY189" s="18" t="s">
        <v>119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81</v>
      </c>
      <c r="BK189" s="217">
        <f>ROUND(I189*H189,2)</f>
        <v>0</v>
      </c>
      <c r="BL189" s="18" t="s">
        <v>126</v>
      </c>
      <c r="BM189" s="216" t="s">
        <v>528</v>
      </c>
    </row>
    <row r="190" s="2" customFormat="1">
      <c r="A190" s="39"/>
      <c r="B190" s="40"/>
      <c r="C190" s="41"/>
      <c r="D190" s="218" t="s">
        <v>128</v>
      </c>
      <c r="E190" s="41"/>
      <c r="F190" s="219" t="s">
        <v>529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128</v>
      </c>
      <c r="AU190" s="18" t="s">
        <v>83</v>
      </c>
    </row>
    <row r="191" s="13" customFormat="1">
      <c r="A191" s="13"/>
      <c r="B191" s="223"/>
      <c r="C191" s="224"/>
      <c r="D191" s="225" t="s">
        <v>130</v>
      </c>
      <c r="E191" s="226" t="s">
        <v>19</v>
      </c>
      <c r="F191" s="227" t="s">
        <v>530</v>
      </c>
      <c r="G191" s="224"/>
      <c r="H191" s="226" t="s">
        <v>19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130</v>
      </c>
      <c r="AU191" s="233" t="s">
        <v>83</v>
      </c>
      <c r="AV191" s="13" t="s">
        <v>81</v>
      </c>
      <c r="AW191" s="13" t="s">
        <v>35</v>
      </c>
      <c r="AX191" s="13" t="s">
        <v>73</v>
      </c>
      <c r="AY191" s="233" t="s">
        <v>119</v>
      </c>
    </row>
    <row r="192" s="14" customFormat="1">
      <c r="A192" s="14"/>
      <c r="B192" s="234"/>
      <c r="C192" s="235"/>
      <c r="D192" s="225" t="s">
        <v>130</v>
      </c>
      <c r="E192" s="236" t="s">
        <v>19</v>
      </c>
      <c r="F192" s="237" t="s">
        <v>531</v>
      </c>
      <c r="G192" s="235"/>
      <c r="H192" s="238">
        <v>0.16200000000000001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130</v>
      </c>
      <c r="AU192" s="244" t="s">
        <v>83</v>
      </c>
      <c r="AV192" s="14" t="s">
        <v>83</v>
      </c>
      <c r="AW192" s="14" t="s">
        <v>35</v>
      </c>
      <c r="AX192" s="14" t="s">
        <v>81</v>
      </c>
      <c r="AY192" s="244" t="s">
        <v>119</v>
      </c>
    </row>
    <row r="193" s="12" customFormat="1" ht="22.8" customHeight="1">
      <c r="A193" s="12"/>
      <c r="B193" s="189"/>
      <c r="C193" s="190"/>
      <c r="D193" s="191" t="s">
        <v>72</v>
      </c>
      <c r="E193" s="203" t="s">
        <v>157</v>
      </c>
      <c r="F193" s="203" t="s">
        <v>532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SUM(P194:P274)</f>
        <v>0</v>
      </c>
      <c r="Q193" s="197"/>
      <c r="R193" s="198">
        <f>SUM(R194:R274)</f>
        <v>500.76096222999996</v>
      </c>
      <c r="S193" s="197"/>
      <c r="T193" s="199">
        <f>SUM(T194:T274)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81</v>
      </c>
      <c r="AT193" s="201" t="s">
        <v>72</v>
      </c>
      <c r="AU193" s="201" t="s">
        <v>81</v>
      </c>
      <c r="AY193" s="200" t="s">
        <v>119</v>
      </c>
      <c r="BK193" s="202">
        <f>SUM(BK194:BK274)</f>
        <v>0</v>
      </c>
    </row>
    <row r="194" s="2" customFormat="1" ht="37.8" customHeight="1">
      <c r="A194" s="39"/>
      <c r="B194" s="40"/>
      <c r="C194" s="205" t="s">
        <v>245</v>
      </c>
      <c r="D194" s="205" t="s">
        <v>121</v>
      </c>
      <c r="E194" s="206" t="s">
        <v>533</v>
      </c>
      <c r="F194" s="207" t="s">
        <v>534</v>
      </c>
      <c r="G194" s="208" t="s">
        <v>124</v>
      </c>
      <c r="H194" s="209">
        <v>1162.3</v>
      </c>
      <c r="I194" s="210"/>
      <c r="J194" s="211">
        <f>ROUND(I194*H194,2)</f>
        <v>0</v>
      </c>
      <c r="K194" s="207" t="s">
        <v>125</v>
      </c>
      <c r="L194" s="45"/>
      <c r="M194" s="212" t="s">
        <v>19</v>
      </c>
      <c r="N194" s="213" t="s">
        <v>44</v>
      </c>
      <c r="O194" s="85"/>
      <c r="P194" s="214">
        <f>O194*H194</f>
        <v>0</v>
      </c>
      <c r="Q194" s="214">
        <v>0.088800000000000004</v>
      </c>
      <c r="R194" s="214">
        <f>Q194*H194</f>
        <v>103.21223999999999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126</v>
      </c>
      <c r="AT194" s="216" t="s">
        <v>121</v>
      </c>
      <c r="AU194" s="216" t="s">
        <v>83</v>
      </c>
      <c r="AY194" s="18" t="s">
        <v>119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81</v>
      </c>
      <c r="BK194" s="217">
        <f>ROUND(I194*H194,2)</f>
        <v>0</v>
      </c>
      <c r="BL194" s="18" t="s">
        <v>126</v>
      </c>
      <c r="BM194" s="216" t="s">
        <v>535</v>
      </c>
    </row>
    <row r="195" s="2" customFormat="1">
      <c r="A195" s="39"/>
      <c r="B195" s="40"/>
      <c r="C195" s="41"/>
      <c r="D195" s="218" t="s">
        <v>128</v>
      </c>
      <c r="E195" s="41"/>
      <c r="F195" s="219" t="s">
        <v>536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128</v>
      </c>
      <c r="AU195" s="18" t="s">
        <v>83</v>
      </c>
    </row>
    <row r="196" s="13" customFormat="1">
      <c r="A196" s="13"/>
      <c r="B196" s="223"/>
      <c r="C196" s="224"/>
      <c r="D196" s="225" t="s">
        <v>130</v>
      </c>
      <c r="E196" s="226" t="s">
        <v>19</v>
      </c>
      <c r="F196" s="227" t="s">
        <v>537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130</v>
      </c>
      <c r="AU196" s="233" t="s">
        <v>83</v>
      </c>
      <c r="AV196" s="13" t="s">
        <v>81</v>
      </c>
      <c r="AW196" s="13" t="s">
        <v>35</v>
      </c>
      <c r="AX196" s="13" t="s">
        <v>73</v>
      </c>
      <c r="AY196" s="233" t="s">
        <v>119</v>
      </c>
    </row>
    <row r="197" s="14" customFormat="1">
      <c r="A197" s="14"/>
      <c r="B197" s="234"/>
      <c r="C197" s="235"/>
      <c r="D197" s="225" t="s">
        <v>130</v>
      </c>
      <c r="E197" s="236" t="s">
        <v>19</v>
      </c>
      <c r="F197" s="237" t="s">
        <v>538</v>
      </c>
      <c r="G197" s="235"/>
      <c r="H197" s="238">
        <v>1162.3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130</v>
      </c>
      <c r="AU197" s="244" t="s">
        <v>83</v>
      </c>
      <c r="AV197" s="14" t="s">
        <v>83</v>
      </c>
      <c r="AW197" s="14" t="s">
        <v>35</v>
      </c>
      <c r="AX197" s="14" t="s">
        <v>81</v>
      </c>
      <c r="AY197" s="244" t="s">
        <v>119</v>
      </c>
    </row>
    <row r="198" s="2" customFormat="1" ht="16.5" customHeight="1">
      <c r="A198" s="39"/>
      <c r="B198" s="40"/>
      <c r="C198" s="262" t="s">
        <v>254</v>
      </c>
      <c r="D198" s="262" t="s">
        <v>539</v>
      </c>
      <c r="E198" s="263" t="s">
        <v>540</v>
      </c>
      <c r="F198" s="264" t="s">
        <v>541</v>
      </c>
      <c r="G198" s="265" t="s">
        <v>124</v>
      </c>
      <c r="H198" s="266">
        <v>1197.1690000000001</v>
      </c>
      <c r="I198" s="267"/>
      <c r="J198" s="268">
        <f>ROUND(I198*H198,2)</f>
        <v>0</v>
      </c>
      <c r="K198" s="264" t="s">
        <v>125</v>
      </c>
      <c r="L198" s="269"/>
      <c r="M198" s="270" t="s">
        <v>19</v>
      </c>
      <c r="N198" s="271" t="s">
        <v>44</v>
      </c>
      <c r="O198" s="85"/>
      <c r="P198" s="214">
        <f>O198*H198</f>
        <v>0</v>
      </c>
      <c r="Q198" s="214">
        <v>0.16200000000000001</v>
      </c>
      <c r="R198" s="214">
        <f>Q198*H198</f>
        <v>193.94137800000001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179</v>
      </c>
      <c r="AT198" s="216" t="s">
        <v>539</v>
      </c>
      <c r="AU198" s="216" t="s">
        <v>83</v>
      </c>
      <c r="AY198" s="18" t="s">
        <v>119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126</v>
      </c>
      <c r="BM198" s="216" t="s">
        <v>542</v>
      </c>
    </row>
    <row r="199" s="14" customFormat="1">
      <c r="A199" s="14"/>
      <c r="B199" s="234"/>
      <c r="C199" s="235"/>
      <c r="D199" s="225" t="s">
        <v>130</v>
      </c>
      <c r="E199" s="235"/>
      <c r="F199" s="237" t="s">
        <v>543</v>
      </c>
      <c r="G199" s="235"/>
      <c r="H199" s="238">
        <v>1197.1690000000001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130</v>
      </c>
      <c r="AU199" s="244" t="s">
        <v>83</v>
      </c>
      <c r="AV199" s="14" t="s">
        <v>83</v>
      </c>
      <c r="AW199" s="14" t="s">
        <v>4</v>
      </c>
      <c r="AX199" s="14" t="s">
        <v>81</v>
      </c>
      <c r="AY199" s="244" t="s">
        <v>119</v>
      </c>
    </row>
    <row r="200" s="2" customFormat="1" ht="21.75" customHeight="1">
      <c r="A200" s="39"/>
      <c r="B200" s="40"/>
      <c r="C200" s="205" t="s">
        <v>261</v>
      </c>
      <c r="D200" s="205" t="s">
        <v>121</v>
      </c>
      <c r="E200" s="206" t="s">
        <v>544</v>
      </c>
      <c r="F200" s="207" t="s">
        <v>545</v>
      </c>
      <c r="G200" s="208" t="s">
        <v>124</v>
      </c>
      <c r="H200" s="209">
        <v>116.23</v>
      </c>
      <c r="I200" s="210"/>
      <c r="J200" s="211">
        <f>ROUND(I200*H200,2)</f>
        <v>0</v>
      </c>
      <c r="K200" s="207" t="s">
        <v>125</v>
      </c>
      <c r="L200" s="45"/>
      <c r="M200" s="212" t="s">
        <v>19</v>
      </c>
      <c r="N200" s="213" t="s">
        <v>44</v>
      </c>
      <c r="O200" s="85"/>
      <c r="P200" s="214">
        <f>O200*H200</f>
        <v>0</v>
      </c>
      <c r="Q200" s="214">
        <v>0.23000000000000001</v>
      </c>
      <c r="R200" s="214">
        <f>Q200*H200</f>
        <v>26.732900000000001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126</v>
      </c>
      <c r="AT200" s="216" t="s">
        <v>121</v>
      </c>
      <c r="AU200" s="216" t="s">
        <v>83</v>
      </c>
      <c r="AY200" s="18" t="s">
        <v>119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81</v>
      </c>
      <c r="BK200" s="217">
        <f>ROUND(I200*H200,2)</f>
        <v>0</v>
      </c>
      <c r="BL200" s="18" t="s">
        <v>126</v>
      </c>
      <c r="BM200" s="216" t="s">
        <v>546</v>
      </c>
    </row>
    <row r="201" s="2" customFormat="1">
      <c r="A201" s="39"/>
      <c r="B201" s="40"/>
      <c r="C201" s="41"/>
      <c r="D201" s="218" t="s">
        <v>128</v>
      </c>
      <c r="E201" s="41"/>
      <c r="F201" s="219" t="s">
        <v>547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128</v>
      </c>
      <c r="AU201" s="18" t="s">
        <v>83</v>
      </c>
    </row>
    <row r="202" s="2" customFormat="1">
      <c r="A202" s="39"/>
      <c r="B202" s="40"/>
      <c r="C202" s="41"/>
      <c r="D202" s="225" t="s">
        <v>230</v>
      </c>
      <c r="E202" s="41"/>
      <c r="F202" s="256" t="s">
        <v>548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230</v>
      </c>
      <c r="AU202" s="18" t="s">
        <v>83</v>
      </c>
    </row>
    <row r="203" s="13" customFormat="1">
      <c r="A203" s="13"/>
      <c r="B203" s="223"/>
      <c r="C203" s="224"/>
      <c r="D203" s="225" t="s">
        <v>130</v>
      </c>
      <c r="E203" s="226" t="s">
        <v>19</v>
      </c>
      <c r="F203" s="227" t="s">
        <v>537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130</v>
      </c>
      <c r="AU203" s="233" t="s">
        <v>83</v>
      </c>
      <c r="AV203" s="13" t="s">
        <v>81</v>
      </c>
      <c r="AW203" s="13" t="s">
        <v>35</v>
      </c>
      <c r="AX203" s="13" t="s">
        <v>73</v>
      </c>
      <c r="AY203" s="233" t="s">
        <v>119</v>
      </c>
    </row>
    <row r="204" s="14" customFormat="1">
      <c r="A204" s="14"/>
      <c r="B204" s="234"/>
      <c r="C204" s="235"/>
      <c r="D204" s="225" t="s">
        <v>130</v>
      </c>
      <c r="E204" s="236" t="s">
        <v>19</v>
      </c>
      <c r="F204" s="237" t="s">
        <v>538</v>
      </c>
      <c r="G204" s="235"/>
      <c r="H204" s="238">
        <v>1162.3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130</v>
      </c>
      <c r="AU204" s="244" t="s">
        <v>83</v>
      </c>
      <c r="AV204" s="14" t="s">
        <v>83</v>
      </c>
      <c r="AW204" s="14" t="s">
        <v>35</v>
      </c>
      <c r="AX204" s="14" t="s">
        <v>81</v>
      </c>
      <c r="AY204" s="244" t="s">
        <v>119</v>
      </c>
    </row>
    <row r="205" s="14" customFormat="1">
      <c r="A205" s="14"/>
      <c r="B205" s="234"/>
      <c r="C205" s="235"/>
      <c r="D205" s="225" t="s">
        <v>130</v>
      </c>
      <c r="E205" s="235"/>
      <c r="F205" s="237" t="s">
        <v>549</v>
      </c>
      <c r="G205" s="235"/>
      <c r="H205" s="238">
        <v>116.23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130</v>
      </c>
      <c r="AU205" s="244" t="s">
        <v>83</v>
      </c>
      <c r="AV205" s="14" t="s">
        <v>83</v>
      </c>
      <c r="AW205" s="14" t="s">
        <v>4</v>
      </c>
      <c r="AX205" s="14" t="s">
        <v>81</v>
      </c>
      <c r="AY205" s="244" t="s">
        <v>119</v>
      </c>
    </row>
    <row r="206" s="2" customFormat="1" ht="37.8" customHeight="1">
      <c r="A206" s="39"/>
      <c r="B206" s="40"/>
      <c r="C206" s="205" t="s">
        <v>268</v>
      </c>
      <c r="D206" s="205" t="s">
        <v>121</v>
      </c>
      <c r="E206" s="206" t="s">
        <v>550</v>
      </c>
      <c r="F206" s="207" t="s">
        <v>551</v>
      </c>
      <c r="G206" s="208" t="s">
        <v>124</v>
      </c>
      <c r="H206" s="209">
        <v>218.80000000000001</v>
      </c>
      <c r="I206" s="210"/>
      <c r="J206" s="211">
        <f>ROUND(I206*H206,2)</f>
        <v>0</v>
      </c>
      <c r="K206" s="207" t="s">
        <v>125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0.088800000000000004</v>
      </c>
      <c r="R206" s="214">
        <f>Q206*H206</f>
        <v>19.429440000000003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126</v>
      </c>
      <c r="AT206" s="216" t="s">
        <v>121</v>
      </c>
      <c r="AU206" s="216" t="s">
        <v>83</v>
      </c>
      <c r="AY206" s="18" t="s">
        <v>119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126</v>
      </c>
      <c r="BM206" s="216" t="s">
        <v>552</v>
      </c>
    </row>
    <row r="207" s="2" customFormat="1">
      <c r="A207" s="39"/>
      <c r="B207" s="40"/>
      <c r="C207" s="41"/>
      <c r="D207" s="218" t="s">
        <v>128</v>
      </c>
      <c r="E207" s="41"/>
      <c r="F207" s="219" t="s">
        <v>553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83</v>
      </c>
    </row>
    <row r="208" s="13" customFormat="1">
      <c r="A208" s="13"/>
      <c r="B208" s="223"/>
      <c r="C208" s="224"/>
      <c r="D208" s="225" t="s">
        <v>130</v>
      </c>
      <c r="E208" s="226" t="s">
        <v>19</v>
      </c>
      <c r="F208" s="227" t="s">
        <v>554</v>
      </c>
      <c r="G208" s="224"/>
      <c r="H208" s="226" t="s">
        <v>19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130</v>
      </c>
      <c r="AU208" s="233" t="s">
        <v>83</v>
      </c>
      <c r="AV208" s="13" t="s">
        <v>81</v>
      </c>
      <c r="AW208" s="13" t="s">
        <v>35</v>
      </c>
      <c r="AX208" s="13" t="s">
        <v>73</v>
      </c>
      <c r="AY208" s="233" t="s">
        <v>119</v>
      </c>
    </row>
    <row r="209" s="14" customFormat="1">
      <c r="A209" s="14"/>
      <c r="B209" s="234"/>
      <c r="C209" s="235"/>
      <c r="D209" s="225" t="s">
        <v>130</v>
      </c>
      <c r="E209" s="236" t="s">
        <v>19</v>
      </c>
      <c r="F209" s="237" t="s">
        <v>555</v>
      </c>
      <c r="G209" s="235"/>
      <c r="H209" s="238">
        <v>218.80000000000001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130</v>
      </c>
      <c r="AU209" s="244" t="s">
        <v>83</v>
      </c>
      <c r="AV209" s="14" t="s">
        <v>83</v>
      </c>
      <c r="AW209" s="14" t="s">
        <v>35</v>
      </c>
      <c r="AX209" s="14" t="s">
        <v>81</v>
      </c>
      <c r="AY209" s="244" t="s">
        <v>119</v>
      </c>
    </row>
    <row r="210" s="2" customFormat="1" ht="16.5" customHeight="1">
      <c r="A210" s="39"/>
      <c r="B210" s="40"/>
      <c r="C210" s="262" t="s">
        <v>7</v>
      </c>
      <c r="D210" s="262" t="s">
        <v>539</v>
      </c>
      <c r="E210" s="263" t="s">
        <v>540</v>
      </c>
      <c r="F210" s="264" t="s">
        <v>541</v>
      </c>
      <c r="G210" s="265" t="s">
        <v>124</v>
      </c>
      <c r="H210" s="266">
        <v>225.364</v>
      </c>
      <c r="I210" s="267"/>
      <c r="J210" s="268">
        <f>ROUND(I210*H210,2)</f>
        <v>0</v>
      </c>
      <c r="K210" s="264" t="s">
        <v>125</v>
      </c>
      <c r="L210" s="269"/>
      <c r="M210" s="270" t="s">
        <v>19</v>
      </c>
      <c r="N210" s="271" t="s">
        <v>44</v>
      </c>
      <c r="O210" s="85"/>
      <c r="P210" s="214">
        <f>O210*H210</f>
        <v>0</v>
      </c>
      <c r="Q210" s="214">
        <v>0.16200000000000001</v>
      </c>
      <c r="R210" s="214">
        <f>Q210*H210</f>
        <v>36.508968000000003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179</v>
      </c>
      <c r="AT210" s="216" t="s">
        <v>539</v>
      </c>
      <c r="AU210" s="216" t="s">
        <v>83</v>
      </c>
      <c r="AY210" s="18" t="s">
        <v>119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126</v>
      </c>
      <c r="BM210" s="216" t="s">
        <v>556</v>
      </c>
    </row>
    <row r="211" s="14" customFormat="1">
      <c r="A211" s="14"/>
      <c r="B211" s="234"/>
      <c r="C211" s="235"/>
      <c r="D211" s="225" t="s">
        <v>130</v>
      </c>
      <c r="E211" s="235"/>
      <c r="F211" s="237" t="s">
        <v>557</v>
      </c>
      <c r="G211" s="235"/>
      <c r="H211" s="238">
        <v>225.364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130</v>
      </c>
      <c r="AU211" s="244" t="s">
        <v>83</v>
      </c>
      <c r="AV211" s="14" t="s">
        <v>83</v>
      </c>
      <c r="AW211" s="14" t="s">
        <v>4</v>
      </c>
      <c r="AX211" s="14" t="s">
        <v>81</v>
      </c>
      <c r="AY211" s="244" t="s">
        <v>119</v>
      </c>
    </row>
    <row r="212" s="2" customFormat="1" ht="21.75" customHeight="1">
      <c r="A212" s="39"/>
      <c r="B212" s="40"/>
      <c r="C212" s="205" t="s">
        <v>281</v>
      </c>
      <c r="D212" s="205" t="s">
        <v>121</v>
      </c>
      <c r="E212" s="206" t="s">
        <v>544</v>
      </c>
      <c r="F212" s="207" t="s">
        <v>545</v>
      </c>
      <c r="G212" s="208" t="s">
        <v>124</v>
      </c>
      <c r="H212" s="209">
        <v>65.640000000000001</v>
      </c>
      <c r="I212" s="210"/>
      <c r="J212" s="211">
        <f>ROUND(I212*H212,2)</f>
        <v>0</v>
      </c>
      <c r="K212" s="207" t="s">
        <v>125</v>
      </c>
      <c r="L212" s="45"/>
      <c r="M212" s="212" t="s">
        <v>19</v>
      </c>
      <c r="N212" s="213" t="s">
        <v>44</v>
      </c>
      <c r="O212" s="85"/>
      <c r="P212" s="214">
        <f>O212*H212</f>
        <v>0</v>
      </c>
      <c r="Q212" s="214">
        <v>0.23000000000000001</v>
      </c>
      <c r="R212" s="214">
        <f>Q212*H212</f>
        <v>15.097200000000001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126</v>
      </c>
      <c r="AT212" s="216" t="s">
        <v>121</v>
      </c>
      <c r="AU212" s="216" t="s">
        <v>83</v>
      </c>
      <c r="AY212" s="18" t="s">
        <v>119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81</v>
      </c>
      <c r="BK212" s="217">
        <f>ROUND(I212*H212,2)</f>
        <v>0</v>
      </c>
      <c r="BL212" s="18" t="s">
        <v>126</v>
      </c>
      <c r="BM212" s="216" t="s">
        <v>558</v>
      </c>
    </row>
    <row r="213" s="2" customFormat="1">
      <c r="A213" s="39"/>
      <c r="B213" s="40"/>
      <c r="C213" s="41"/>
      <c r="D213" s="218" t="s">
        <v>128</v>
      </c>
      <c r="E213" s="41"/>
      <c r="F213" s="219" t="s">
        <v>547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128</v>
      </c>
      <c r="AU213" s="18" t="s">
        <v>83</v>
      </c>
    </row>
    <row r="214" s="2" customFormat="1">
      <c r="A214" s="39"/>
      <c r="B214" s="40"/>
      <c r="C214" s="41"/>
      <c r="D214" s="225" t="s">
        <v>230</v>
      </c>
      <c r="E214" s="41"/>
      <c r="F214" s="256" t="s">
        <v>559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230</v>
      </c>
      <c r="AU214" s="18" t="s">
        <v>83</v>
      </c>
    </row>
    <row r="215" s="13" customFormat="1">
      <c r="A215" s="13"/>
      <c r="B215" s="223"/>
      <c r="C215" s="224"/>
      <c r="D215" s="225" t="s">
        <v>130</v>
      </c>
      <c r="E215" s="226" t="s">
        <v>19</v>
      </c>
      <c r="F215" s="227" t="s">
        <v>554</v>
      </c>
      <c r="G215" s="224"/>
      <c r="H215" s="226" t="s">
        <v>19</v>
      </c>
      <c r="I215" s="228"/>
      <c r="J215" s="224"/>
      <c r="K215" s="224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130</v>
      </c>
      <c r="AU215" s="233" t="s">
        <v>83</v>
      </c>
      <c r="AV215" s="13" t="s">
        <v>81</v>
      </c>
      <c r="AW215" s="13" t="s">
        <v>35</v>
      </c>
      <c r="AX215" s="13" t="s">
        <v>73</v>
      </c>
      <c r="AY215" s="233" t="s">
        <v>119</v>
      </c>
    </row>
    <row r="216" s="14" customFormat="1">
      <c r="A216" s="14"/>
      <c r="B216" s="234"/>
      <c r="C216" s="235"/>
      <c r="D216" s="225" t="s">
        <v>130</v>
      </c>
      <c r="E216" s="236" t="s">
        <v>19</v>
      </c>
      <c r="F216" s="237" t="s">
        <v>555</v>
      </c>
      <c r="G216" s="235"/>
      <c r="H216" s="238">
        <v>218.80000000000001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130</v>
      </c>
      <c r="AU216" s="244" t="s">
        <v>83</v>
      </c>
      <c r="AV216" s="14" t="s">
        <v>83</v>
      </c>
      <c r="AW216" s="14" t="s">
        <v>35</v>
      </c>
      <c r="AX216" s="14" t="s">
        <v>81</v>
      </c>
      <c r="AY216" s="244" t="s">
        <v>119</v>
      </c>
    </row>
    <row r="217" s="14" customFormat="1">
      <c r="A217" s="14"/>
      <c r="B217" s="234"/>
      <c r="C217" s="235"/>
      <c r="D217" s="225" t="s">
        <v>130</v>
      </c>
      <c r="E217" s="235"/>
      <c r="F217" s="237" t="s">
        <v>560</v>
      </c>
      <c r="G217" s="235"/>
      <c r="H217" s="238">
        <v>65.640000000000001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130</v>
      </c>
      <c r="AU217" s="244" t="s">
        <v>83</v>
      </c>
      <c r="AV217" s="14" t="s">
        <v>83</v>
      </c>
      <c r="AW217" s="14" t="s">
        <v>4</v>
      </c>
      <c r="AX217" s="14" t="s">
        <v>81</v>
      </c>
      <c r="AY217" s="244" t="s">
        <v>119</v>
      </c>
    </row>
    <row r="218" s="2" customFormat="1" ht="33" customHeight="1">
      <c r="A218" s="39"/>
      <c r="B218" s="40"/>
      <c r="C218" s="205" t="s">
        <v>286</v>
      </c>
      <c r="D218" s="205" t="s">
        <v>121</v>
      </c>
      <c r="E218" s="206" t="s">
        <v>561</v>
      </c>
      <c r="F218" s="207" t="s">
        <v>562</v>
      </c>
      <c r="G218" s="208" t="s">
        <v>124</v>
      </c>
      <c r="H218" s="209">
        <v>251.5</v>
      </c>
      <c r="I218" s="210"/>
      <c r="J218" s="211">
        <f>ROUND(I218*H218,2)</f>
        <v>0</v>
      </c>
      <c r="K218" s="207" t="s">
        <v>125</v>
      </c>
      <c r="L218" s="45"/>
      <c r="M218" s="212" t="s">
        <v>19</v>
      </c>
      <c r="N218" s="213" t="s">
        <v>44</v>
      </c>
      <c r="O218" s="85"/>
      <c r="P218" s="214">
        <f>O218*H218</f>
        <v>0</v>
      </c>
      <c r="Q218" s="214">
        <v>0.1837</v>
      </c>
      <c r="R218" s="214">
        <f>Q218*H218</f>
        <v>46.20055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126</v>
      </c>
      <c r="AT218" s="216" t="s">
        <v>121</v>
      </c>
      <c r="AU218" s="216" t="s">
        <v>83</v>
      </c>
      <c r="AY218" s="18" t="s">
        <v>119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81</v>
      </c>
      <c r="BK218" s="217">
        <f>ROUND(I218*H218,2)</f>
        <v>0</v>
      </c>
      <c r="BL218" s="18" t="s">
        <v>126</v>
      </c>
      <c r="BM218" s="216" t="s">
        <v>563</v>
      </c>
    </row>
    <row r="219" s="2" customFormat="1">
      <c r="A219" s="39"/>
      <c r="B219" s="40"/>
      <c r="C219" s="41"/>
      <c r="D219" s="218" t="s">
        <v>128</v>
      </c>
      <c r="E219" s="41"/>
      <c r="F219" s="219" t="s">
        <v>564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128</v>
      </c>
      <c r="AU219" s="18" t="s">
        <v>83</v>
      </c>
    </row>
    <row r="220" s="13" customFormat="1">
      <c r="A220" s="13"/>
      <c r="B220" s="223"/>
      <c r="C220" s="224"/>
      <c r="D220" s="225" t="s">
        <v>130</v>
      </c>
      <c r="E220" s="226" t="s">
        <v>19</v>
      </c>
      <c r="F220" s="227" t="s">
        <v>565</v>
      </c>
      <c r="G220" s="224"/>
      <c r="H220" s="226" t="s">
        <v>19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130</v>
      </c>
      <c r="AU220" s="233" t="s">
        <v>83</v>
      </c>
      <c r="AV220" s="13" t="s">
        <v>81</v>
      </c>
      <c r="AW220" s="13" t="s">
        <v>35</v>
      </c>
      <c r="AX220" s="13" t="s">
        <v>73</v>
      </c>
      <c r="AY220" s="233" t="s">
        <v>119</v>
      </c>
    </row>
    <row r="221" s="14" customFormat="1">
      <c r="A221" s="14"/>
      <c r="B221" s="234"/>
      <c r="C221" s="235"/>
      <c r="D221" s="225" t="s">
        <v>130</v>
      </c>
      <c r="E221" s="236" t="s">
        <v>19</v>
      </c>
      <c r="F221" s="237" t="s">
        <v>566</v>
      </c>
      <c r="G221" s="235"/>
      <c r="H221" s="238">
        <v>32.700000000000003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130</v>
      </c>
      <c r="AU221" s="244" t="s">
        <v>83</v>
      </c>
      <c r="AV221" s="14" t="s">
        <v>83</v>
      </c>
      <c r="AW221" s="14" t="s">
        <v>35</v>
      </c>
      <c r="AX221" s="14" t="s">
        <v>73</v>
      </c>
      <c r="AY221" s="244" t="s">
        <v>119</v>
      </c>
    </row>
    <row r="222" s="13" customFormat="1">
      <c r="A222" s="13"/>
      <c r="B222" s="223"/>
      <c r="C222" s="224"/>
      <c r="D222" s="225" t="s">
        <v>130</v>
      </c>
      <c r="E222" s="226" t="s">
        <v>19</v>
      </c>
      <c r="F222" s="227" t="s">
        <v>554</v>
      </c>
      <c r="G222" s="224"/>
      <c r="H222" s="226" t="s">
        <v>19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130</v>
      </c>
      <c r="AU222" s="233" t="s">
        <v>83</v>
      </c>
      <c r="AV222" s="13" t="s">
        <v>81</v>
      </c>
      <c r="AW222" s="13" t="s">
        <v>35</v>
      </c>
      <c r="AX222" s="13" t="s">
        <v>73</v>
      </c>
      <c r="AY222" s="233" t="s">
        <v>119</v>
      </c>
    </row>
    <row r="223" s="14" customFormat="1">
      <c r="A223" s="14"/>
      <c r="B223" s="234"/>
      <c r="C223" s="235"/>
      <c r="D223" s="225" t="s">
        <v>130</v>
      </c>
      <c r="E223" s="236" t="s">
        <v>19</v>
      </c>
      <c r="F223" s="237" t="s">
        <v>555</v>
      </c>
      <c r="G223" s="235"/>
      <c r="H223" s="238">
        <v>218.80000000000001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130</v>
      </c>
      <c r="AU223" s="244" t="s">
        <v>83</v>
      </c>
      <c r="AV223" s="14" t="s">
        <v>83</v>
      </c>
      <c r="AW223" s="14" t="s">
        <v>35</v>
      </c>
      <c r="AX223" s="14" t="s">
        <v>73</v>
      </c>
      <c r="AY223" s="244" t="s">
        <v>119</v>
      </c>
    </row>
    <row r="224" s="15" customFormat="1">
      <c r="A224" s="15"/>
      <c r="B224" s="245"/>
      <c r="C224" s="246"/>
      <c r="D224" s="225" t="s">
        <v>130</v>
      </c>
      <c r="E224" s="247" t="s">
        <v>19</v>
      </c>
      <c r="F224" s="248" t="s">
        <v>143</v>
      </c>
      <c r="G224" s="246"/>
      <c r="H224" s="249">
        <v>251.5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5" t="s">
        <v>130</v>
      </c>
      <c r="AU224" s="255" t="s">
        <v>83</v>
      </c>
      <c r="AV224" s="15" t="s">
        <v>126</v>
      </c>
      <c r="AW224" s="15" t="s">
        <v>35</v>
      </c>
      <c r="AX224" s="15" t="s">
        <v>81</v>
      </c>
      <c r="AY224" s="255" t="s">
        <v>119</v>
      </c>
    </row>
    <row r="225" s="2" customFormat="1" ht="16.5" customHeight="1">
      <c r="A225" s="39"/>
      <c r="B225" s="40"/>
      <c r="C225" s="262" t="s">
        <v>290</v>
      </c>
      <c r="D225" s="262" t="s">
        <v>539</v>
      </c>
      <c r="E225" s="263" t="s">
        <v>567</v>
      </c>
      <c r="F225" s="264" t="s">
        <v>568</v>
      </c>
      <c r="G225" s="265" t="s">
        <v>124</v>
      </c>
      <c r="H225" s="266">
        <v>256.52999999999997</v>
      </c>
      <c r="I225" s="267"/>
      <c r="J225" s="268">
        <f>ROUND(I225*H225,2)</f>
        <v>0</v>
      </c>
      <c r="K225" s="264" t="s">
        <v>125</v>
      </c>
      <c r="L225" s="269"/>
      <c r="M225" s="270" t="s">
        <v>19</v>
      </c>
      <c r="N225" s="271" t="s">
        <v>44</v>
      </c>
      <c r="O225" s="85"/>
      <c r="P225" s="214">
        <f>O225*H225</f>
        <v>0</v>
      </c>
      <c r="Q225" s="214">
        <v>0.11799999999999999</v>
      </c>
      <c r="R225" s="214">
        <f>Q225*H225</f>
        <v>30.270539999999997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179</v>
      </c>
      <c r="AT225" s="216" t="s">
        <v>539</v>
      </c>
      <c r="AU225" s="216" t="s">
        <v>83</v>
      </c>
      <c r="AY225" s="18" t="s">
        <v>119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81</v>
      </c>
      <c r="BK225" s="217">
        <f>ROUND(I225*H225,2)</f>
        <v>0</v>
      </c>
      <c r="BL225" s="18" t="s">
        <v>126</v>
      </c>
      <c r="BM225" s="216" t="s">
        <v>569</v>
      </c>
    </row>
    <row r="226" s="14" customFormat="1">
      <c r="A226" s="14"/>
      <c r="B226" s="234"/>
      <c r="C226" s="235"/>
      <c r="D226" s="225" t="s">
        <v>130</v>
      </c>
      <c r="E226" s="235"/>
      <c r="F226" s="237" t="s">
        <v>570</v>
      </c>
      <c r="G226" s="235"/>
      <c r="H226" s="238">
        <v>256.52999999999997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130</v>
      </c>
      <c r="AU226" s="244" t="s">
        <v>83</v>
      </c>
      <c r="AV226" s="14" t="s">
        <v>83</v>
      </c>
      <c r="AW226" s="14" t="s">
        <v>4</v>
      </c>
      <c r="AX226" s="14" t="s">
        <v>81</v>
      </c>
      <c r="AY226" s="244" t="s">
        <v>119</v>
      </c>
    </row>
    <row r="227" s="2" customFormat="1" ht="21.75" customHeight="1">
      <c r="A227" s="39"/>
      <c r="B227" s="40"/>
      <c r="C227" s="205" t="s">
        <v>294</v>
      </c>
      <c r="D227" s="205" t="s">
        <v>121</v>
      </c>
      <c r="E227" s="206" t="s">
        <v>544</v>
      </c>
      <c r="F227" s="207" t="s">
        <v>545</v>
      </c>
      <c r="G227" s="208" t="s">
        <v>124</v>
      </c>
      <c r="H227" s="209">
        <v>43.759999999999998</v>
      </c>
      <c r="I227" s="210"/>
      <c r="J227" s="211">
        <f>ROUND(I227*H227,2)</f>
        <v>0</v>
      </c>
      <c r="K227" s="207" t="s">
        <v>125</v>
      </c>
      <c r="L227" s="45"/>
      <c r="M227" s="212" t="s">
        <v>19</v>
      </c>
      <c r="N227" s="213" t="s">
        <v>44</v>
      </c>
      <c r="O227" s="85"/>
      <c r="P227" s="214">
        <f>O227*H227</f>
        <v>0</v>
      </c>
      <c r="Q227" s="214">
        <v>0.23000000000000001</v>
      </c>
      <c r="R227" s="214">
        <f>Q227*H227</f>
        <v>10.0648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126</v>
      </c>
      <c r="AT227" s="216" t="s">
        <v>121</v>
      </c>
      <c r="AU227" s="216" t="s">
        <v>83</v>
      </c>
      <c r="AY227" s="18" t="s">
        <v>119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81</v>
      </c>
      <c r="BK227" s="217">
        <f>ROUND(I227*H227,2)</f>
        <v>0</v>
      </c>
      <c r="BL227" s="18" t="s">
        <v>126</v>
      </c>
      <c r="BM227" s="216" t="s">
        <v>571</v>
      </c>
    </row>
    <row r="228" s="2" customFormat="1">
      <c r="A228" s="39"/>
      <c r="B228" s="40"/>
      <c r="C228" s="41"/>
      <c r="D228" s="218" t="s">
        <v>128</v>
      </c>
      <c r="E228" s="41"/>
      <c r="F228" s="219" t="s">
        <v>547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128</v>
      </c>
      <c r="AU228" s="18" t="s">
        <v>83</v>
      </c>
    </row>
    <row r="229" s="2" customFormat="1">
      <c r="A229" s="39"/>
      <c r="B229" s="40"/>
      <c r="C229" s="41"/>
      <c r="D229" s="225" t="s">
        <v>230</v>
      </c>
      <c r="E229" s="41"/>
      <c r="F229" s="256" t="s">
        <v>572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230</v>
      </c>
      <c r="AU229" s="18" t="s">
        <v>83</v>
      </c>
    </row>
    <row r="230" s="13" customFormat="1">
      <c r="A230" s="13"/>
      <c r="B230" s="223"/>
      <c r="C230" s="224"/>
      <c r="D230" s="225" t="s">
        <v>130</v>
      </c>
      <c r="E230" s="226" t="s">
        <v>19</v>
      </c>
      <c r="F230" s="227" t="s">
        <v>554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130</v>
      </c>
      <c r="AU230" s="233" t="s">
        <v>83</v>
      </c>
      <c r="AV230" s="13" t="s">
        <v>81</v>
      </c>
      <c r="AW230" s="13" t="s">
        <v>35</v>
      </c>
      <c r="AX230" s="13" t="s">
        <v>73</v>
      </c>
      <c r="AY230" s="233" t="s">
        <v>119</v>
      </c>
    </row>
    <row r="231" s="14" customFormat="1">
      <c r="A231" s="14"/>
      <c r="B231" s="234"/>
      <c r="C231" s="235"/>
      <c r="D231" s="225" t="s">
        <v>130</v>
      </c>
      <c r="E231" s="236" t="s">
        <v>19</v>
      </c>
      <c r="F231" s="237" t="s">
        <v>555</v>
      </c>
      <c r="G231" s="235"/>
      <c r="H231" s="238">
        <v>218.80000000000001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130</v>
      </c>
      <c r="AU231" s="244" t="s">
        <v>83</v>
      </c>
      <c r="AV231" s="14" t="s">
        <v>83</v>
      </c>
      <c r="AW231" s="14" t="s">
        <v>35</v>
      </c>
      <c r="AX231" s="14" t="s">
        <v>81</v>
      </c>
      <c r="AY231" s="244" t="s">
        <v>119</v>
      </c>
    </row>
    <row r="232" s="14" customFormat="1">
      <c r="A232" s="14"/>
      <c r="B232" s="234"/>
      <c r="C232" s="235"/>
      <c r="D232" s="225" t="s">
        <v>130</v>
      </c>
      <c r="E232" s="235"/>
      <c r="F232" s="237" t="s">
        <v>573</v>
      </c>
      <c r="G232" s="235"/>
      <c r="H232" s="238">
        <v>43.759999999999998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130</v>
      </c>
      <c r="AU232" s="244" t="s">
        <v>83</v>
      </c>
      <c r="AV232" s="14" t="s">
        <v>83</v>
      </c>
      <c r="AW232" s="14" t="s">
        <v>4</v>
      </c>
      <c r="AX232" s="14" t="s">
        <v>81</v>
      </c>
      <c r="AY232" s="244" t="s">
        <v>119</v>
      </c>
    </row>
    <row r="233" s="2" customFormat="1" ht="24.15" customHeight="1">
      <c r="A233" s="39"/>
      <c r="B233" s="40"/>
      <c r="C233" s="205" t="s">
        <v>306</v>
      </c>
      <c r="D233" s="205" t="s">
        <v>121</v>
      </c>
      <c r="E233" s="206" t="s">
        <v>574</v>
      </c>
      <c r="F233" s="207" t="s">
        <v>575</v>
      </c>
      <c r="G233" s="208" t="s">
        <v>124</v>
      </c>
      <c r="H233" s="209">
        <v>30.399999999999999</v>
      </c>
      <c r="I233" s="210"/>
      <c r="J233" s="211">
        <f>ROUND(I233*H233,2)</f>
        <v>0</v>
      </c>
      <c r="K233" s="207" t="s">
        <v>125</v>
      </c>
      <c r="L233" s="45"/>
      <c r="M233" s="212" t="s">
        <v>19</v>
      </c>
      <c r="N233" s="213" t="s">
        <v>44</v>
      </c>
      <c r="O233" s="85"/>
      <c r="P233" s="214">
        <f>O233*H233</f>
        <v>0</v>
      </c>
      <c r="Q233" s="214">
        <v>0.05151</v>
      </c>
      <c r="R233" s="214">
        <f>Q233*H233</f>
        <v>1.565904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126</v>
      </c>
      <c r="AT233" s="216" t="s">
        <v>121</v>
      </c>
      <c r="AU233" s="216" t="s">
        <v>83</v>
      </c>
      <c r="AY233" s="18" t="s">
        <v>119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81</v>
      </c>
      <c r="BK233" s="217">
        <f>ROUND(I233*H233,2)</f>
        <v>0</v>
      </c>
      <c r="BL233" s="18" t="s">
        <v>126</v>
      </c>
      <c r="BM233" s="216" t="s">
        <v>576</v>
      </c>
    </row>
    <row r="234" s="2" customFormat="1">
      <c r="A234" s="39"/>
      <c r="B234" s="40"/>
      <c r="C234" s="41"/>
      <c r="D234" s="218" t="s">
        <v>128</v>
      </c>
      <c r="E234" s="41"/>
      <c r="F234" s="219" t="s">
        <v>577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128</v>
      </c>
      <c r="AU234" s="18" t="s">
        <v>83</v>
      </c>
    </row>
    <row r="235" s="13" customFormat="1">
      <c r="A235" s="13"/>
      <c r="B235" s="223"/>
      <c r="C235" s="224"/>
      <c r="D235" s="225" t="s">
        <v>130</v>
      </c>
      <c r="E235" s="226" t="s">
        <v>19</v>
      </c>
      <c r="F235" s="227" t="s">
        <v>578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130</v>
      </c>
      <c r="AU235" s="233" t="s">
        <v>83</v>
      </c>
      <c r="AV235" s="13" t="s">
        <v>81</v>
      </c>
      <c r="AW235" s="13" t="s">
        <v>35</v>
      </c>
      <c r="AX235" s="13" t="s">
        <v>73</v>
      </c>
      <c r="AY235" s="233" t="s">
        <v>119</v>
      </c>
    </row>
    <row r="236" s="14" customFormat="1">
      <c r="A236" s="14"/>
      <c r="B236" s="234"/>
      <c r="C236" s="235"/>
      <c r="D236" s="225" t="s">
        <v>130</v>
      </c>
      <c r="E236" s="236" t="s">
        <v>19</v>
      </c>
      <c r="F236" s="237" t="s">
        <v>579</v>
      </c>
      <c r="G236" s="235"/>
      <c r="H236" s="238">
        <v>30.399999999999999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130</v>
      </c>
      <c r="AU236" s="244" t="s">
        <v>83</v>
      </c>
      <c r="AV236" s="14" t="s">
        <v>83</v>
      </c>
      <c r="AW236" s="14" t="s">
        <v>35</v>
      </c>
      <c r="AX236" s="14" t="s">
        <v>81</v>
      </c>
      <c r="AY236" s="244" t="s">
        <v>119</v>
      </c>
    </row>
    <row r="237" s="2" customFormat="1" ht="21.75" customHeight="1">
      <c r="A237" s="39"/>
      <c r="B237" s="40"/>
      <c r="C237" s="205" t="s">
        <v>313</v>
      </c>
      <c r="D237" s="205" t="s">
        <v>121</v>
      </c>
      <c r="E237" s="206" t="s">
        <v>580</v>
      </c>
      <c r="F237" s="207" t="s">
        <v>581</v>
      </c>
      <c r="G237" s="208" t="s">
        <v>124</v>
      </c>
      <c r="H237" s="209">
        <v>30.399999999999999</v>
      </c>
      <c r="I237" s="210"/>
      <c r="J237" s="211">
        <f>ROUND(I237*H237,2)</f>
        <v>0</v>
      </c>
      <c r="K237" s="207" t="s">
        <v>125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0.13800000000000001</v>
      </c>
      <c r="R237" s="214">
        <f>Q237*H237</f>
        <v>4.1951999999999998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126</v>
      </c>
      <c r="AT237" s="216" t="s">
        <v>121</v>
      </c>
      <c r="AU237" s="216" t="s">
        <v>83</v>
      </c>
      <c r="AY237" s="18" t="s">
        <v>119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126</v>
      </c>
      <c r="BM237" s="216" t="s">
        <v>582</v>
      </c>
    </row>
    <row r="238" s="2" customFormat="1">
      <c r="A238" s="39"/>
      <c r="B238" s="40"/>
      <c r="C238" s="41"/>
      <c r="D238" s="218" t="s">
        <v>128</v>
      </c>
      <c r="E238" s="41"/>
      <c r="F238" s="219" t="s">
        <v>583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128</v>
      </c>
      <c r="AU238" s="18" t="s">
        <v>83</v>
      </c>
    </row>
    <row r="239" s="13" customFormat="1">
      <c r="A239" s="13"/>
      <c r="B239" s="223"/>
      <c r="C239" s="224"/>
      <c r="D239" s="225" t="s">
        <v>130</v>
      </c>
      <c r="E239" s="226" t="s">
        <v>19</v>
      </c>
      <c r="F239" s="227" t="s">
        <v>584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130</v>
      </c>
      <c r="AU239" s="233" t="s">
        <v>83</v>
      </c>
      <c r="AV239" s="13" t="s">
        <v>81</v>
      </c>
      <c r="AW239" s="13" t="s">
        <v>35</v>
      </c>
      <c r="AX239" s="13" t="s">
        <v>73</v>
      </c>
      <c r="AY239" s="233" t="s">
        <v>119</v>
      </c>
    </row>
    <row r="240" s="14" customFormat="1">
      <c r="A240" s="14"/>
      <c r="B240" s="234"/>
      <c r="C240" s="235"/>
      <c r="D240" s="225" t="s">
        <v>130</v>
      </c>
      <c r="E240" s="236" t="s">
        <v>19</v>
      </c>
      <c r="F240" s="237" t="s">
        <v>579</v>
      </c>
      <c r="G240" s="235"/>
      <c r="H240" s="238">
        <v>30.399999999999999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130</v>
      </c>
      <c r="AU240" s="244" t="s">
        <v>83</v>
      </c>
      <c r="AV240" s="14" t="s">
        <v>83</v>
      </c>
      <c r="AW240" s="14" t="s">
        <v>35</v>
      </c>
      <c r="AX240" s="14" t="s">
        <v>81</v>
      </c>
      <c r="AY240" s="244" t="s">
        <v>119</v>
      </c>
    </row>
    <row r="241" s="2" customFormat="1" ht="21.75" customHeight="1">
      <c r="A241" s="39"/>
      <c r="B241" s="40"/>
      <c r="C241" s="205" t="s">
        <v>320</v>
      </c>
      <c r="D241" s="205" t="s">
        <v>121</v>
      </c>
      <c r="E241" s="206" t="s">
        <v>585</v>
      </c>
      <c r="F241" s="207" t="s">
        <v>586</v>
      </c>
      <c r="G241" s="208" t="s">
        <v>182</v>
      </c>
      <c r="H241" s="209">
        <v>0.82899999999999996</v>
      </c>
      <c r="I241" s="210"/>
      <c r="J241" s="211">
        <f>ROUND(I241*H241,2)</f>
        <v>0</v>
      </c>
      <c r="K241" s="207" t="s">
        <v>125</v>
      </c>
      <c r="L241" s="45"/>
      <c r="M241" s="212" t="s">
        <v>19</v>
      </c>
      <c r="N241" s="213" t="s">
        <v>44</v>
      </c>
      <c r="O241" s="85"/>
      <c r="P241" s="214">
        <f>O241*H241</f>
        <v>0</v>
      </c>
      <c r="Q241" s="214">
        <v>2.5018699999999998</v>
      </c>
      <c r="R241" s="214">
        <f>Q241*H241</f>
        <v>2.0740502299999997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126</v>
      </c>
      <c r="AT241" s="216" t="s">
        <v>121</v>
      </c>
      <c r="AU241" s="216" t="s">
        <v>83</v>
      </c>
      <c r="AY241" s="18" t="s">
        <v>119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81</v>
      </c>
      <c r="BK241" s="217">
        <f>ROUND(I241*H241,2)</f>
        <v>0</v>
      </c>
      <c r="BL241" s="18" t="s">
        <v>126</v>
      </c>
      <c r="BM241" s="216" t="s">
        <v>587</v>
      </c>
    </row>
    <row r="242" s="2" customFormat="1">
      <c r="A242" s="39"/>
      <c r="B242" s="40"/>
      <c r="C242" s="41"/>
      <c r="D242" s="218" t="s">
        <v>128</v>
      </c>
      <c r="E242" s="41"/>
      <c r="F242" s="219" t="s">
        <v>588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128</v>
      </c>
      <c r="AU242" s="18" t="s">
        <v>83</v>
      </c>
    </row>
    <row r="243" s="13" customFormat="1">
      <c r="A243" s="13"/>
      <c r="B243" s="223"/>
      <c r="C243" s="224"/>
      <c r="D243" s="225" t="s">
        <v>130</v>
      </c>
      <c r="E243" s="226" t="s">
        <v>19</v>
      </c>
      <c r="F243" s="227" t="s">
        <v>589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130</v>
      </c>
      <c r="AU243" s="233" t="s">
        <v>83</v>
      </c>
      <c r="AV243" s="13" t="s">
        <v>81</v>
      </c>
      <c r="AW243" s="13" t="s">
        <v>35</v>
      </c>
      <c r="AX243" s="13" t="s">
        <v>73</v>
      </c>
      <c r="AY243" s="233" t="s">
        <v>119</v>
      </c>
    </row>
    <row r="244" s="14" customFormat="1">
      <c r="A244" s="14"/>
      <c r="B244" s="234"/>
      <c r="C244" s="235"/>
      <c r="D244" s="225" t="s">
        <v>130</v>
      </c>
      <c r="E244" s="236" t="s">
        <v>19</v>
      </c>
      <c r="F244" s="237" t="s">
        <v>590</v>
      </c>
      <c r="G244" s="235"/>
      <c r="H244" s="238">
        <v>0.82899999999999996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130</v>
      </c>
      <c r="AU244" s="244" t="s">
        <v>83</v>
      </c>
      <c r="AV244" s="14" t="s">
        <v>83</v>
      </c>
      <c r="AW244" s="14" t="s">
        <v>35</v>
      </c>
      <c r="AX244" s="14" t="s">
        <v>81</v>
      </c>
      <c r="AY244" s="244" t="s">
        <v>119</v>
      </c>
    </row>
    <row r="245" s="2" customFormat="1" ht="16.5" customHeight="1">
      <c r="A245" s="39"/>
      <c r="B245" s="40"/>
      <c r="C245" s="262" t="s">
        <v>329</v>
      </c>
      <c r="D245" s="262" t="s">
        <v>539</v>
      </c>
      <c r="E245" s="263" t="s">
        <v>591</v>
      </c>
      <c r="F245" s="264" t="s">
        <v>592</v>
      </c>
      <c r="G245" s="265" t="s">
        <v>240</v>
      </c>
      <c r="H245" s="266">
        <v>0.111</v>
      </c>
      <c r="I245" s="267"/>
      <c r="J245" s="268">
        <f>ROUND(I245*H245,2)</f>
        <v>0</v>
      </c>
      <c r="K245" s="264" t="s">
        <v>125</v>
      </c>
      <c r="L245" s="269"/>
      <c r="M245" s="270" t="s">
        <v>19</v>
      </c>
      <c r="N245" s="271" t="s">
        <v>44</v>
      </c>
      <c r="O245" s="85"/>
      <c r="P245" s="214">
        <f>O245*H245</f>
        <v>0</v>
      </c>
      <c r="Q245" s="214">
        <v>1</v>
      </c>
      <c r="R245" s="214">
        <f>Q245*H245</f>
        <v>0.111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179</v>
      </c>
      <c r="AT245" s="216" t="s">
        <v>539</v>
      </c>
      <c r="AU245" s="216" t="s">
        <v>83</v>
      </c>
      <c r="AY245" s="18" t="s">
        <v>119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81</v>
      </c>
      <c r="BK245" s="217">
        <f>ROUND(I245*H245,2)</f>
        <v>0</v>
      </c>
      <c r="BL245" s="18" t="s">
        <v>126</v>
      </c>
      <c r="BM245" s="216" t="s">
        <v>593</v>
      </c>
    </row>
    <row r="246" s="14" customFormat="1">
      <c r="A246" s="14"/>
      <c r="B246" s="234"/>
      <c r="C246" s="235"/>
      <c r="D246" s="225" t="s">
        <v>130</v>
      </c>
      <c r="E246" s="236" t="s">
        <v>19</v>
      </c>
      <c r="F246" s="237" t="s">
        <v>594</v>
      </c>
      <c r="G246" s="235"/>
      <c r="H246" s="238">
        <v>0.073999999999999996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130</v>
      </c>
      <c r="AU246" s="244" t="s">
        <v>83</v>
      </c>
      <c r="AV246" s="14" t="s">
        <v>83</v>
      </c>
      <c r="AW246" s="14" t="s">
        <v>35</v>
      </c>
      <c r="AX246" s="14" t="s">
        <v>81</v>
      </c>
      <c r="AY246" s="244" t="s">
        <v>119</v>
      </c>
    </row>
    <row r="247" s="14" customFormat="1">
      <c r="A247" s="14"/>
      <c r="B247" s="234"/>
      <c r="C247" s="235"/>
      <c r="D247" s="225" t="s">
        <v>130</v>
      </c>
      <c r="E247" s="235"/>
      <c r="F247" s="237" t="s">
        <v>595</v>
      </c>
      <c r="G247" s="235"/>
      <c r="H247" s="238">
        <v>0.111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130</v>
      </c>
      <c r="AU247" s="244" t="s">
        <v>83</v>
      </c>
      <c r="AV247" s="14" t="s">
        <v>83</v>
      </c>
      <c r="AW247" s="14" t="s">
        <v>4</v>
      </c>
      <c r="AX247" s="14" t="s">
        <v>81</v>
      </c>
      <c r="AY247" s="244" t="s">
        <v>119</v>
      </c>
    </row>
    <row r="248" s="2" customFormat="1" ht="16.5" customHeight="1">
      <c r="A248" s="39"/>
      <c r="B248" s="40"/>
      <c r="C248" s="262" t="s">
        <v>334</v>
      </c>
      <c r="D248" s="262" t="s">
        <v>539</v>
      </c>
      <c r="E248" s="263" t="s">
        <v>596</v>
      </c>
      <c r="F248" s="264" t="s">
        <v>597</v>
      </c>
      <c r="G248" s="265" t="s">
        <v>240</v>
      </c>
      <c r="H248" s="266">
        <v>0.107</v>
      </c>
      <c r="I248" s="267"/>
      <c r="J248" s="268">
        <f>ROUND(I248*H248,2)</f>
        <v>0</v>
      </c>
      <c r="K248" s="264" t="s">
        <v>125</v>
      </c>
      <c r="L248" s="269"/>
      <c r="M248" s="270" t="s">
        <v>19</v>
      </c>
      <c r="N248" s="271" t="s">
        <v>44</v>
      </c>
      <c r="O248" s="85"/>
      <c r="P248" s="214">
        <f>O248*H248</f>
        <v>0</v>
      </c>
      <c r="Q248" s="214">
        <v>1</v>
      </c>
      <c r="R248" s="214">
        <f>Q248*H248</f>
        <v>0.107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179</v>
      </c>
      <c r="AT248" s="216" t="s">
        <v>539</v>
      </c>
      <c r="AU248" s="216" t="s">
        <v>83</v>
      </c>
      <c r="AY248" s="18" t="s">
        <v>119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81</v>
      </c>
      <c r="BK248" s="217">
        <f>ROUND(I248*H248,2)</f>
        <v>0</v>
      </c>
      <c r="BL248" s="18" t="s">
        <v>126</v>
      </c>
      <c r="BM248" s="216" t="s">
        <v>598</v>
      </c>
    </row>
    <row r="249" s="14" customFormat="1">
      <c r="A249" s="14"/>
      <c r="B249" s="234"/>
      <c r="C249" s="235"/>
      <c r="D249" s="225" t="s">
        <v>130</v>
      </c>
      <c r="E249" s="236" t="s">
        <v>19</v>
      </c>
      <c r="F249" s="237" t="s">
        <v>599</v>
      </c>
      <c r="G249" s="235"/>
      <c r="H249" s="238">
        <v>0.070999999999999994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130</v>
      </c>
      <c r="AU249" s="244" t="s">
        <v>83</v>
      </c>
      <c r="AV249" s="14" t="s">
        <v>83</v>
      </c>
      <c r="AW249" s="14" t="s">
        <v>35</v>
      </c>
      <c r="AX249" s="14" t="s">
        <v>81</v>
      </c>
      <c r="AY249" s="244" t="s">
        <v>119</v>
      </c>
    </row>
    <row r="250" s="14" customFormat="1">
      <c r="A250" s="14"/>
      <c r="B250" s="234"/>
      <c r="C250" s="235"/>
      <c r="D250" s="225" t="s">
        <v>130</v>
      </c>
      <c r="E250" s="235"/>
      <c r="F250" s="237" t="s">
        <v>600</v>
      </c>
      <c r="G250" s="235"/>
      <c r="H250" s="238">
        <v>0.107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130</v>
      </c>
      <c r="AU250" s="244" t="s">
        <v>83</v>
      </c>
      <c r="AV250" s="14" t="s">
        <v>83</v>
      </c>
      <c r="AW250" s="14" t="s">
        <v>4</v>
      </c>
      <c r="AX250" s="14" t="s">
        <v>81</v>
      </c>
      <c r="AY250" s="244" t="s">
        <v>119</v>
      </c>
    </row>
    <row r="251" s="2" customFormat="1" ht="16.5" customHeight="1">
      <c r="A251" s="39"/>
      <c r="B251" s="40"/>
      <c r="C251" s="262" t="s">
        <v>339</v>
      </c>
      <c r="D251" s="262" t="s">
        <v>539</v>
      </c>
      <c r="E251" s="263" t="s">
        <v>601</v>
      </c>
      <c r="F251" s="264" t="s">
        <v>602</v>
      </c>
      <c r="G251" s="265" t="s">
        <v>240</v>
      </c>
      <c r="H251" s="266">
        <v>0.36499999999999999</v>
      </c>
      <c r="I251" s="267"/>
      <c r="J251" s="268">
        <f>ROUND(I251*H251,2)</f>
        <v>0</v>
      </c>
      <c r="K251" s="264" t="s">
        <v>125</v>
      </c>
      <c r="L251" s="269"/>
      <c r="M251" s="270" t="s">
        <v>19</v>
      </c>
      <c r="N251" s="271" t="s">
        <v>44</v>
      </c>
      <c r="O251" s="85"/>
      <c r="P251" s="214">
        <f>O251*H251</f>
        <v>0</v>
      </c>
      <c r="Q251" s="214">
        <v>1</v>
      </c>
      <c r="R251" s="214">
        <f>Q251*H251</f>
        <v>0.36499999999999999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179</v>
      </c>
      <c r="AT251" s="216" t="s">
        <v>539</v>
      </c>
      <c r="AU251" s="216" t="s">
        <v>83</v>
      </c>
      <c r="AY251" s="18" t="s">
        <v>119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81</v>
      </c>
      <c r="BK251" s="217">
        <f>ROUND(I251*H251,2)</f>
        <v>0</v>
      </c>
      <c r="BL251" s="18" t="s">
        <v>126</v>
      </c>
      <c r="BM251" s="216" t="s">
        <v>603</v>
      </c>
    </row>
    <row r="252" s="14" customFormat="1">
      <c r="A252" s="14"/>
      <c r="B252" s="234"/>
      <c r="C252" s="235"/>
      <c r="D252" s="225" t="s">
        <v>130</v>
      </c>
      <c r="E252" s="236" t="s">
        <v>19</v>
      </c>
      <c r="F252" s="237" t="s">
        <v>604</v>
      </c>
      <c r="G252" s="235"/>
      <c r="H252" s="238">
        <v>0.24299999999999999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130</v>
      </c>
      <c r="AU252" s="244" t="s">
        <v>83</v>
      </c>
      <c r="AV252" s="14" t="s">
        <v>83</v>
      </c>
      <c r="AW252" s="14" t="s">
        <v>35</v>
      </c>
      <c r="AX252" s="14" t="s">
        <v>81</v>
      </c>
      <c r="AY252" s="244" t="s">
        <v>119</v>
      </c>
    </row>
    <row r="253" s="14" customFormat="1">
      <c r="A253" s="14"/>
      <c r="B253" s="234"/>
      <c r="C253" s="235"/>
      <c r="D253" s="225" t="s">
        <v>130</v>
      </c>
      <c r="E253" s="235"/>
      <c r="F253" s="237" t="s">
        <v>605</v>
      </c>
      <c r="G253" s="235"/>
      <c r="H253" s="238">
        <v>0.36499999999999999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130</v>
      </c>
      <c r="AU253" s="244" t="s">
        <v>83</v>
      </c>
      <c r="AV253" s="14" t="s">
        <v>83</v>
      </c>
      <c r="AW253" s="14" t="s">
        <v>4</v>
      </c>
      <c r="AX253" s="14" t="s">
        <v>81</v>
      </c>
      <c r="AY253" s="244" t="s">
        <v>119</v>
      </c>
    </row>
    <row r="254" s="2" customFormat="1" ht="16.5" customHeight="1">
      <c r="A254" s="39"/>
      <c r="B254" s="40"/>
      <c r="C254" s="262" t="s">
        <v>345</v>
      </c>
      <c r="D254" s="262" t="s">
        <v>539</v>
      </c>
      <c r="E254" s="263" t="s">
        <v>606</v>
      </c>
      <c r="F254" s="264" t="s">
        <v>607</v>
      </c>
      <c r="G254" s="265" t="s">
        <v>240</v>
      </c>
      <c r="H254" s="266">
        <v>0.32900000000000001</v>
      </c>
      <c r="I254" s="267"/>
      <c r="J254" s="268">
        <f>ROUND(I254*H254,2)</f>
        <v>0</v>
      </c>
      <c r="K254" s="264" t="s">
        <v>125</v>
      </c>
      <c r="L254" s="269"/>
      <c r="M254" s="270" t="s">
        <v>19</v>
      </c>
      <c r="N254" s="271" t="s">
        <v>44</v>
      </c>
      <c r="O254" s="85"/>
      <c r="P254" s="214">
        <f>O254*H254</f>
        <v>0</v>
      </c>
      <c r="Q254" s="214">
        <v>1</v>
      </c>
      <c r="R254" s="214">
        <f>Q254*H254</f>
        <v>0.32900000000000001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179</v>
      </c>
      <c r="AT254" s="216" t="s">
        <v>539</v>
      </c>
      <c r="AU254" s="216" t="s">
        <v>83</v>
      </c>
      <c r="AY254" s="18" t="s">
        <v>119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81</v>
      </c>
      <c r="BK254" s="217">
        <f>ROUND(I254*H254,2)</f>
        <v>0</v>
      </c>
      <c r="BL254" s="18" t="s">
        <v>126</v>
      </c>
      <c r="BM254" s="216" t="s">
        <v>608</v>
      </c>
    </row>
    <row r="255" s="14" customFormat="1">
      <c r="A255" s="14"/>
      <c r="B255" s="234"/>
      <c r="C255" s="235"/>
      <c r="D255" s="225" t="s">
        <v>130</v>
      </c>
      <c r="E255" s="236" t="s">
        <v>19</v>
      </c>
      <c r="F255" s="237" t="s">
        <v>609</v>
      </c>
      <c r="G255" s="235"/>
      <c r="H255" s="238">
        <v>0.219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130</v>
      </c>
      <c r="AU255" s="244" t="s">
        <v>83</v>
      </c>
      <c r="AV255" s="14" t="s">
        <v>83</v>
      </c>
      <c r="AW255" s="14" t="s">
        <v>35</v>
      </c>
      <c r="AX255" s="14" t="s">
        <v>81</v>
      </c>
      <c r="AY255" s="244" t="s">
        <v>119</v>
      </c>
    </row>
    <row r="256" s="14" customFormat="1">
      <c r="A256" s="14"/>
      <c r="B256" s="234"/>
      <c r="C256" s="235"/>
      <c r="D256" s="225" t="s">
        <v>130</v>
      </c>
      <c r="E256" s="235"/>
      <c r="F256" s="237" t="s">
        <v>610</v>
      </c>
      <c r="G256" s="235"/>
      <c r="H256" s="238">
        <v>0.32900000000000001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130</v>
      </c>
      <c r="AU256" s="244" t="s">
        <v>83</v>
      </c>
      <c r="AV256" s="14" t="s">
        <v>83</v>
      </c>
      <c r="AW256" s="14" t="s">
        <v>4</v>
      </c>
      <c r="AX256" s="14" t="s">
        <v>81</v>
      </c>
      <c r="AY256" s="244" t="s">
        <v>119</v>
      </c>
    </row>
    <row r="257" s="2" customFormat="1" ht="16.5" customHeight="1">
      <c r="A257" s="39"/>
      <c r="B257" s="40"/>
      <c r="C257" s="262" t="s">
        <v>351</v>
      </c>
      <c r="D257" s="262" t="s">
        <v>539</v>
      </c>
      <c r="E257" s="263" t="s">
        <v>611</v>
      </c>
      <c r="F257" s="264" t="s">
        <v>612</v>
      </c>
      <c r="G257" s="265" t="s">
        <v>240</v>
      </c>
      <c r="H257" s="266">
        <v>1.1879999999999999</v>
      </c>
      <c r="I257" s="267"/>
      <c r="J257" s="268">
        <f>ROUND(I257*H257,2)</f>
        <v>0</v>
      </c>
      <c r="K257" s="264" t="s">
        <v>125</v>
      </c>
      <c r="L257" s="269"/>
      <c r="M257" s="270" t="s">
        <v>19</v>
      </c>
      <c r="N257" s="271" t="s">
        <v>44</v>
      </c>
      <c r="O257" s="85"/>
      <c r="P257" s="214">
        <f>O257*H257</f>
        <v>0</v>
      </c>
      <c r="Q257" s="214">
        <v>1</v>
      </c>
      <c r="R257" s="214">
        <f>Q257*H257</f>
        <v>1.1879999999999999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179</v>
      </c>
      <c r="AT257" s="216" t="s">
        <v>539</v>
      </c>
      <c r="AU257" s="216" t="s">
        <v>83</v>
      </c>
      <c r="AY257" s="18" t="s">
        <v>119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126</v>
      </c>
      <c r="BM257" s="216" t="s">
        <v>613</v>
      </c>
    </row>
    <row r="258" s="14" customFormat="1">
      <c r="A258" s="14"/>
      <c r="B258" s="234"/>
      <c r="C258" s="235"/>
      <c r="D258" s="225" t="s">
        <v>130</v>
      </c>
      <c r="E258" s="236" t="s">
        <v>19</v>
      </c>
      <c r="F258" s="237" t="s">
        <v>614</v>
      </c>
      <c r="G258" s="235"/>
      <c r="H258" s="238">
        <v>0.79200000000000004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130</v>
      </c>
      <c r="AU258" s="244" t="s">
        <v>83</v>
      </c>
      <c r="AV258" s="14" t="s">
        <v>83</v>
      </c>
      <c r="AW258" s="14" t="s">
        <v>35</v>
      </c>
      <c r="AX258" s="14" t="s">
        <v>81</v>
      </c>
      <c r="AY258" s="244" t="s">
        <v>119</v>
      </c>
    </row>
    <row r="259" s="14" customFormat="1">
      <c r="A259" s="14"/>
      <c r="B259" s="234"/>
      <c r="C259" s="235"/>
      <c r="D259" s="225" t="s">
        <v>130</v>
      </c>
      <c r="E259" s="235"/>
      <c r="F259" s="237" t="s">
        <v>615</v>
      </c>
      <c r="G259" s="235"/>
      <c r="H259" s="238">
        <v>1.1879999999999999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130</v>
      </c>
      <c r="AU259" s="244" t="s">
        <v>83</v>
      </c>
      <c r="AV259" s="14" t="s">
        <v>83</v>
      </c>
      <c r="AW259" s="14" t="s">
        <v>4</v>
      </c>
      <c r="AX259" s="14" t="s">
        <v>81</v>
      </c>
      <c r="AY259" s="244" t="s">
        <v>119</v>
      </c>
    </row>
    <row r="260" s="2" customFormat="1" ht="24.15" customHeight="1">
      <c r="A260" s="39"/>
      <c r="B260" s="40"/>
      <c r="C260" s="205" t="s">
        <v>356</v>
      </c>
      <c r="D260" s="205" t="s">
        <v>121</v>
      </c>
      <c r="E260" s="206" t="s">
        <v>616</v>
      </c>
      <c r="F260" s="207" t="s">
        <v>617</v>
      </c>
      <c r="G260" s="208" t="s">
        <v>124</v>
      </c>
      <c r="H260" s="209">
        <v>13.810000000000001</v>
      </c>
      <c r="I260" s="210"/>
      <c r="J260" s="211">
        <f>ROUND(I260*H260,2)</f>
        <v>0</v>
      </c>
      <c r="K260" s="207" t="s">
        <v>125</v>
      </c>
      <c r="L260" s="45"/>
      <c r="M260" s="212" t="s">
        <v>19</v>
      </c>
      <c r="N260" s="213" t="s">
        <v>44</v>
      </c>
      <c r="O260" s="85"/>
      <c r="P260" s="214">
        <f>O260*H260</f>
        <v>0</v>
      </c>
      <c r="Q260" s="214">
        <v>0.106</v>
      </c>
      <c r="R260" s="214">
        <f>Q260*H260</f>
        <v>1.4638599999999999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126</v>
      </c>
      <c r="AT260" s="216" t="s">
        <v>121</v>
      </c>
      <c r="AU260" s="216" t="s">
        <v>83</v>
      </c>
      <c r="AY260" s="18" t="s">
        <v>119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81</v>
      </c>
      <c r="BK260" s="217">
        <f>ROUND(I260*H260,2)</f>
        <v>0</v>
      </c>
      <c r="BL260" s="18" t="s">
        <v>126</v>
      </c>
      <c r="BM260" s="216" t="s">
        <v>618</v>
      </c>
    </row>
    <row r="261" s="2" customFormat="1">
      <c r="A261" s="39"/>
      <c r="B261" s="40"/>
      <c r="C261" s="41"/>
      <c r="D261" s="218" t="s">
        <v>128</v>
      </c>
      <c r="E261" s="41"/>
      <c r="F261" s="219" t="s">
        <v>619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128</v>
      </c>
      <c r="AU261" s="18" t="s">
        <v>83</v>
      </c>
    </row>
    <row r="262" s="13" customFormat="1">
      <c r="A262" s="13"/>
      <c r="B262" s="223"/>
      <c r="C262" s="224"/>
      <c r="D262" s="225" t="s">
        <v>130</v>
      </c>
      <c r="E262" s="226" t="s">
        <v>19</v>
      </c>
      <c r="F262" s="227" t="s">
        <v>589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130</v>
      </c>
      <c r="AU262" s="233" t="s">
        <v>83</v>
      </c>
      <c r="AV262" s="13" t="s">
        <v>81</v>
      </c>
      <c r="AW262" s="13" t="s">
        <v>35</v>
      </c>
      <c r="AX262" s="13" t="s">
        <v>73</v>
      </c>
      <c r="AY262" s="233" t="s">
        <v>119</v>
      </c>
    </row>
    <row r="263" s="14" customFormat="1">
      <c r="A263" s="14"/>
      <c r="B263" s="234"/>
      <c r="C263" s="235"/>
      <c r="D263" s="225" t="s">
        <v>130</v>
      </c>
      <c r="E263" s="236" t="s">
        <v>19</v>
      </c>
      <c r="F263" s="237" t="s">
        <v>620</v>
      </c>
      <c r="G263" s="235"/>
      <c r="H263" s="238">
        <v>13.810000000000001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130</v>
      </c>
      <c r="AU263" s="244" t="s">
        <v>83</v>
      </c>
      <c r="AV263" s="14" t="s">
        <v>83</v>
      </c>
      <c r="AW263" s="14" t="s">
        <v>35</v>
      </c>
      <c r="AX263" s="14" t="s">
        <v>81</v>
      </c>
      <c r="AY263" s="244" t="s">
        <v>119</v>
      </c>
    </row>
    <row r="264" s="2" customFormat="1" ht="24.15" customHeight="1">
      <c r="A264" s="39"/>
      <c r="B264" s="40"/>
      <c r="C264" s="205" t="s">
        <v>362</v>
      </c>
      <c r="D264" s="205" t="s">
        <v>121</v>
      </c>
      <c r="E264" s="206" t="s">
        <v>621</v>
      </c>
      <c r="F264" s="207" t="s">
        <v>622</v>
      </c>
      <c r="G264" s="208" t="s">
        <v>124</v>
      </c>
      <c r="H264" s="209">
        <v>92.900000000000006</v>
      </c>
      <c r="I264" s="210"/>
      <c r="J264" s="211">
        <f>ROUND(I264*H264,2)</f>
        <v>0</v>
      </c>
      <c r="K264" s="207" t="s">
        <v>125</v>
      </c>
      <c r="L264" s="45"/>
      <c r="M264" s="212" t="s">
        <v>19</v>
      </c>
      <c r="N264" s="213" t="s">
        <v>44</v>
      </c>
      <c r="O264" s="85"/>
      <c r="P264" s="214">
        <f>O264*H264</f>
        <v>0</v>
      </c>
      <c r="Q264" s="214">
        <v>8.0000000000000007E-05</v>
      </c>
      <c r="R264" s="214">
        <f>Q264*H264</f>
        <v>0.0074320000000000011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126</v>
      </c>
      <c r="AT264" s="216" t="s">
        <v>121</v>
      </c>
      <c r="AU264" s="216" t="s">
        <v>83</v>
      </c>
      <c r="AY264" s="18" t="s">
        <v>119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81</v>
      </c>
      <c r="BK264" s="217">
        <f>ROUND(I264*H264,2)</f>
        <v>0</v>
      </c>
      <c r="BL264" s="18" t="s">
        <v>126</v>
      </c>
      <c r="BM264" s="216" t="s">
        <v>623</v>
      </c>
    </row>
    <row r="265" s="2" customFormat="1">
      <c r="A265" s="39"/>
      <c r="B265" s="40"/>
      <c r="C265" s="41"/>
      <c r="D265" s="218" t="s">
        <v>128</v>
      </c>
      <c r="E265" s="41"/>
      <c r="F265" s="219" t="s">
        <v>624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128</v>
      </c>
      <c r="AU265" s="18" t="s">
        <v>83</v>
      </c>
    </row>
    <row r="266" s="13" customFormat="1">
      <c r="A266" s="13"/>
      <c r="B266" s="223"/>
      <c r="C266" s="224"/>
      <c r="D266" s="225" t="s">
        <v>130</v>
      </c>
      <c r="E266" s="226" t="s">
        <v>19</v>
      </c>
      <c r="F266" s="227" t="s">
        <v>625</v>
      </c>
      <c r="G266" s="224"/>
      <c r="H266" s="226" t="s">
        <v>19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130</v>
      </c>
      <c r="AU266" s="233" t="s">
        <v>83</v>
      </c>
      <c r="AV266" s="13" t="s">
        <v>81</v>
      </c>
      <c r="AW266" s="13" t="s">
        <v>35</v>
      </c>
      <c r="AX266" s="13" t="s">
        <v>73</v>
      </c>
      <c r="AY266" s="233" t="s">
        <v>119</v>
      </c>
    </row>
    <row r="267" s="14" customFormat="1">
      <c r="A267" s="14"/>
      <c r="B267" s="234"/>
      <c r="C267" s="235"/>
      <c r="D267" s="225" t="s">
        <v>130</v>
      </c>
      <c r="E267" s="236" t="s">
        <v>19</v>
      </c>
      <c r="F267" s="237" t="s">
        <v>626</v>
      </c>
      <c r="G267" s="235"/>
      <c r="H267" s="238">
        <v>92.900000000000006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130</v>
      </c>
      <c r="AU267" s="244" t="s">
        <v>83</v>
      </c>
      <c r="AV267" s="14" t="s">
        <v>83</v>
      </c>
      <c r="AW267" s="14" t="s">
        <v>35</v>
      </c>
      <c r="AX267" s="14" t="s">
        <v>81</v>
      </c>
      <c r="AY267" s="244" t="s">
        <v>119</v>
      </c>
    </row>
    <row r="268" s="2" customFormat="1" ht="16.5" customHeight="1">
      <c r="A268" s="39"/>
      <c r="B268" s="40"/>
      <c r="C268" s="262" t="s">
        <v>371</v>
      </c>
      <c r="D268" s="262" t="s">
        <v>539</v>
      </c>
      <c r="E268" s="263" t="s">
        <v>627</v>
      </c>
      <c r="F268" s="264" t="s">
        <v>628</v>
      </c>
      <c r="G268" s="265" t="s">
        <v>124</v>
      </c>
      <c r="H268" s="266">
        <v>92.900000000000006</v>
      </c>
      <c r="I268" s="267"/>
      <c r="J268" s="268">
        <f>ROUND(I268*H268,2)</f>
        <v>0</v>
      </c>
      <c r="K268" s="264" t="s">
        <v>125</v>
      </c>
      <c r="L268" s="269"/>
      <c r="M268" s="270" t="s">
        <v>19</v>
      </c>
      <c r="N268" s="271" t="s">
        <v>44</v>
      </c>
      <c r="O268" s="85"/>
      <c r="P268" s="214">
        <f>O268*H268</f>
        <v>0</v>
      </c>
      <c r="Q268" s="214">
        <v>0.014999999999999999</v>
      </c>
      <c r="R268" s="214">
        <f>Q268*H268</f>
        <v>1.3935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179</v>
      </c>
      <c r="AT268" s="216" t="s">
        <v>539</v>
      </c>
      <c r="AU268" s="216" t="s">
        <v>83</v>
      </c>
      <c r="AY268" s="18" t="s">
        <v>119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81</v>
      </c>
      <c r="BK268" s="217">
        <f>ROUND(I268*H268,2)</f>
        <v>0</v>
      </c>
      <c r="BL268" s="18" t="s">
        <v>126</v>
      </c>
      <c r="BM268" s="216" t="s">
        <v>629</v>
      </c>
    </row>
    <row r="269" s="2" customFormat="1" ht="21.75" customHeight="1">
      <c r="A269" s="39"/>
      <c r="B269" s="40"/>
      <c r="C269" s="205" t="s">
        <v>377</v>
      </c>
      <c r="D269" s="205" t="s">
        <v>121</v>
      </c>
      <c r="E269" s="206" t="s">
        <v>630</v>
      </c>
      <c r="F269" s="207" t="s">
        <v>631</v>
      </c>
      <c r="G269" s="208" t="s">
        <v>124</v>
      </c>
      <c r="H269" s="209">
        <v>92.900000000000006</v>
      </c>
      <c r="I269" s="210"/>
      <c r="J269" s="211">
        <f>ROUND(I269*H269,2)</f>
        <v>0</v>
      </c>
      <c r="K269" s="207" t="s">
        <v>125</v>
      </c>
      <c r="L269" s="45"/>
      <c r="M269" s="212" t="s">
        <v>19</v>
      </c>
      <c r="N269" s="213" t="s">
        <v>44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126</v>
      </c>
      <c r="AT269" s="216" t="s">
        <v>121</v>
      </c>
      <c r="AU269" s="216" t="s">
        <v>83</v>
      </c>
      <c r="AY269" s="18" t="s">
        <v>119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81</v>
      </c>
      <c r="BK269" s="217">
        <f>ROUND(I269*H269,2)</f>
        <v>0</v>
      </c>
      <c r="BL269" s="18" t="s">
        <v>126</v>
      </c>
      <c r="BM269" s="216" t="s">
        <v>632</v>
      </c>
    </row>
    <row r="270" s="2" customFormat="1">
      <c r="A270" s="39"/>
      <c r="B270" s="40"/>
      <c r="C270" s="41"/>
      <c r="D270" s="218" t="s">
        <v>128</v>
      </c>
      <c r="E270" s="41"/>
      <c r="F270" s="219" t="s">
        <v>633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128</v>
      </c>
      <c r="AU270" s="18" t="s">
        <v>83</v>
      </c>
    </row>
    <row r="271" s="13" customFormat="1">
      <c r="A271" s="13"/>
      <c r="B271" s="223"/>
      <c r="C271" s="224"/>
      <c r="D271" s="225" t="s">
        <v>130</v>
      </c>
      <c r="E271" s="226" t="s">
        <v>19</v>
      </c>
      <c r="F271" s="227" t="s">
        <v>625</v>
      </c>
      <c r="G271" s="224"/>
      <c r="H271" s="226" t="s">
        <v>19</v>
      </c>
      <c r="I271" s="228"/>
      <c r="J271" s="224"/>
      <c r="K271" s="224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130</v>
      </c>
      <c r="AU271" s="233" t="s">
        <v>83</v>
      </c>
      <c r="AV271" s="13" t="s">
        <v>81</v>
      </c>
      <c r="AW271" s="13" t="s">
        <v>35</v>
      </c>
      <c r="AX271" s="13" t="s">
        <v>73</v>
      </c>
      <c r="AY271" s="233" t="s">
        <v>119</v>
      </c>
    </row>
    <row r="272" s="14" customFormat="1">
      <c r="A272" s="14"/>
      <c r="B272" s="234"/>
      <c r="C272" s="235"/>
      <c r="D272" s="225" t="s">
        <v>130</v>
      </c>
      <c r="E272" s="236" t="s">
        <v>19</v>
      </c>
      <c r="F272" s="237" t="s">
        <v>626</v>
      </c>
      <c r="G272" s="235"/>
      <c r="H272" s="238">
        <v>92.900000000000006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130</v>
      </c>
      <c r="AU272" s="244" t="s">
        <v>83</v>
      </c>
      <c r="AV272" s="14" t="s">
        <v>83</v>
      </c>
      <c r="AW272" s="14" t="s">
        <v>35</v>
      </c>
      <c r="AX272" s="14" t="s">
        <v>81</v>
      </c>
      <c r="AY272" s="244" t="s">
        <v>119</v>
      </c>
    </row>
    <row r="273" s="2" customFormat="1" ht="16.5" customHeight="1">
      <c r="A273" s="39"/>
      <c r="B273" s="40"/>
      <c r="C273" s="262" t="s">
        <v>383</v>
      </c>
      <c r="D273" s="262" t="s">
        <v>539</v>
      </c>
      <c r="E273" s="263" t="s">
        <v>634</v>
      </c>
      <c r="F273" s="264" t="s">
        <v>635</v>
      </c>
      <c r="G273" s="265" t="s">
        <v>182</v>
      </c>
      <c r="H273" s="266">
        <v>6.5030000000000001</v>
      </c>
      <c r="I273" s="267"/>
      <c r="J273" s="268">
        <f>ROUND(I273*H273,2)</f>
        <v>0</v>
      </c>
      <c r="K273" s="264" t="s">
        <v>125</v>
      </c>
      <c r="L273" s="269"/>
      <c r="M273" s="270" t="s">
        <v>19</v>
      </c>
      <c r="N273" s="271" t="s">
        <v>44</v>
      </c>
      <c r="O273" s="85"/>
      <c r="P273" s="214">
        <f>O273*H273</f>
        <v>0</v>
      </c>
      <c r="Q273" s="214">
        <v>1</v>
      </c>
      <c r="R273" s="214">
        <f>Q273*H273</f>
        <v>6.5030000000000001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179</v>
      </c>
      <c r="AT273" s="216" t="s">
        <v>539</v>
      </c>
      <c r="AU273" s="216" t="s">
        <v>83</v>
      </c>
      <c r="AY273" s="18" t="s">
        <v>119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126</v>
      </c>
      <c r="BM273" s="216" t="s">
        <v>636</v>
      </c>
    </row>
    <row r="274" s="14" customFormat="1">
      <c r="A274" s="14"/>
      <c r="B274" s="234"/>
      <c r="C274" s="235"/>
      <c r="D274" s="225" t="s">
        <v>130</v>
      </c>
      <c r="E274" s="235"/>
      <c r="F274" s="237" t="s">
        <v>637</v>
      </c>
      <c r="G274" s="235"/>
      <c r="H274" s="238">
        <v>6.5030000000000001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130</v>
      </c>
      <c r="AU274" s="244" t="s">
        <v>83</v>
      </c>
      <c r="AV274" s="14" t="s">
        <v>83</v>
      </c>
      <c r="AW274" s="14" t="s">
        <v>4</v>
      </c>
      <c r="AX274" s="14" t="s">
        <v>81</v>
      </c>
      <c r="AY274" s="244" t="s">
        <v>119</v>
      </c>
    </row>
    <row r="275" s="12" customFormat="1" ht="22.8" customHeight="1">
      <c r="A275" s="12"/>
      <c r="B275" s="189"/>
      <c r="C275" s="190"/>
      <c r="D275" s="191" t="s">
        <v>72</v>
      </c>
      <c r="E275" s="203" t="s">
        <v>166</v>
      </c>
      <c r="F275" s="203" t="s">
        <v>638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SUM(P276:P319)</f>
        <v>0</v>
      </c>
      <c r="Q275" s="197"/>
      <c r="R275" s="198">
        <f>SUM(R276:R319)</f>
        <v>235.67533292999997</v>
      </c>
      <c r="S275" s="197"/>
      <c r="T275" s="199">
        <f>SUM(T276:T319)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81</v>
      </c>
      <c r="AT275" s="201" t="s">
        <v>72</v>
      </c>
      <c r="AU275" s="201" t="s">
        <v>81</v>
      </c>
      <c r="AY275" s="200" t="s">
        <v>119</v>
      </c>
      <c r="BK275" s="202">
        <f>SUM(BK276:BK319)</f>
        <v>0</v>
      </c>
    </row>
    <row r="276" s="2" customFormat="1" ht="24.15" customHeight="1">
      <c r="A276" s="39"/>
      <c r="B276" s="40"/>
      <c r="C276" s="205" t="s">
        <v>391</v>
      </c>
      <c r="D276" s="205" t="s">
        <v>121</v>
      </c>
      <c r="E276" s="206" t="s">
        <v>639</v>
      </c>
      <c r="F276" s="207" t="s">
        <v>640</v>
      </c>
      <c r="G276" s="208" t="s">
        <v>124</v>
      </c>
      <c r="H276" s="209">
        <v>290</v>
      </c>
      <c r="I276" s="210"/>
      <c r="J276" s="211">
        <f>ROUND(I276*H276,2)</f>
        <v>0</v>
      </c>
      <c r="K276" s="207" t="s">
        <v>125</v>
      </c>
      <c r="L276" s="45"/>
      <c r="M276" s="212" t="s">
        <v>19</v>
      </c>
      <c r="N276" s="213" t="s">
        <v>44</v>
      </c>
      <c r="O276" s="85"/>
      <c r="P276" s="214">
        <f>O276*H276</f>
        <v>0</v>
      </c>
      <c r="Q276" s="214">
        <v>0.00316</v>
      </c>
      <c r="R276" s="214">
        <f>Q276*H276</f>
        <v>0.91639999999999999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126</v>
      </c>
      <c r="AT276" s="216" t="s">
        <v>121</v>
      </c>
      <c r="AU276" s="216" t="s">
        <v>83</v>
      </c>
      <c r="AY276" s="18" t="s">
        <v>119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81</v>
      </c>
      <c r="BK276" s="217">
        <f>ROUND(I276*H276,2)</f>
        <v>0</v>
      </c>
      <c r="BL276" s="18" t="s">
        <v>126</v>
      </c>
      <c r="BM276" s="216" t="s">
        <v>641</v>
      </c>
    </row>
    <row r="277" s="2" customFormat="1">
      <c r="A277" s="39"/>
      <c r="B277" s="40"/>
      <c r="C277" s="41"/>
      <c r="D277" s="218" t="s">
        <v>128</v>
      </c>
      <c r="E277" s="41"/>
      <c r="F277" s="219" t="s">
        <v>642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128</v>
      </c>
      <c r="AU277" s="18" t="s">
        <v>83</v>
      </c>
    </row>
    <row r="278" s="13" customFormat="1">
      <c r="A278" s="13"/>
      <c r="B278" s="223"/>
      <c r="C278" s="224"/>
      <c r="D278" s="225" t="s">
        <v>130</v>
      </c>
      <c r="E278" s="226" t="s">
        <v>19</v>
      </c>
      <c r="F278" s="227" t="s">
        <v>643</v>
      </c>
      <c r="G278" s="224"/>
      <c r="H278" s="226" t="s">
        <v>19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130</v>
      </c>
      <c r="AU278" s="233" t="s">
        <v>83</v>
      </c>
      <c r="AV278" s="13" t="s">
        <v>81</v>
      </c>
      <c r="AW278" s="13" t="s">
        <v>35</v>
      </c>
      <c r="AX278" s="13" t="s">
        <v>73</v>
      </c>
      <c r="AY278" s="233" t="s">
        <v>119</v>
      </c>
    </row>
    <row r="279" s="13" customFormat="1">
      <c r="A279" s="13"/>
      <c r="B279" s="223"/>
      <c r="C279" s="224"/>
      <c r="D279" s="225" t="s">
        <v>130</v>
      </c>
      <c r="E279" s="226" t="s">
        <v>19</v>
      </c>
      <c r="F279" s="227" t="s">
        <v>482</v>
      </c>
      <c r="G279" s="224"/>
      <c r="H279" s="226" t="s">
        <v>19</v>
      </c>
      <c r="I279" s="228"/>
      <c r="J279" s="224"/>
      <c r="K279" s="224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130</v>
      </c>
      <c r="AU279" s="233" t="s">
        <v>83</v>
      </c>
      <c r="AV279" s="13" t="s">
        <v>81</v>
      </c>
      <c r="AW279" s="13" t="s">
        <v>35</v>
      </c>
      <c r="AX279" s="13" t="s">
        <v>73</v>
      </c>
      <c r="AY279" s="233" t="s">
        <v>119</v>
      </c>
    </row>
    <row r="280" s="14" customFormat="1">
      <c r="A280" s="14"/>
      <c r="B280" s="234"/>
      <c r="C280" s="235"/>
      <c r="D280" s="225" t="s">
        <v>130</v>
      </c>
      <c r="E280" s="236" t="s">
        <v>19</v>
      </c>
      <c r="F280" s="237" t="s">
        <v>644</v>
      </c>
      <c r="G280" s="235"/>
      <c r="H280" s="238">
        <v>80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130</v>
      </c>
      <c r="AU280" s="244" t="s">
        <v>83</v>
      </c>
      <c r="AV280" s="14" t="s">
        <v>83</v>
      </c>
      <c r="AW280" s="14" t="s">
        <v>35</v>
      </c>
      <c r="AX280" s="14" t="s">
        <v>73</v>
      </c>
      <c r="AY280" s="244" t="s">
        <v>119</v>
      </c>
    </row>
    <row r="281" s="13" customFormat="1">
      <c r="A281" s="13"/>
      <c r="B281" s="223"/>
      <c r="C281" s="224"/>
      <c r="D281" s="225" t="s">
        <v>130</v>
      </c>
      <c r="E281" s="226" t="s">
        <v>19</v>
      </c>
      <c r="F281" s="227" t="s">
        <v>484</v>
      </c>
      <c r="G281" s="224"/>
      <c r="H281" s="226" t="s">
        <v>19</v>
      </c>
      <c r="I281" s="228"/>
      <c r="J281" s="224"/>
      <c r="K281" s="224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130</v>
      </c>
      <c r="AU281" s="233" t="s">
        <v>83</v>
      </c>
      <c r="AV281" s="13" t="s">
        <v>81</v>
      </c>
      <c r="AW281" s="13" t="s">
        <v>35</v>
      </c>
      <c r="AX281" s="13" t="s">
        <v>73</v>
      </c>
      <c r="AY281" s="233" t="s">
        <v>119</v>
      </c>
    </row>
    <row r="282" s="14" customFormat="1">
      <c r="A282" s="14"/>
      <c r="B282" s="234"/>
      <c r="C282" s="235"/>
      <c r="D282" s="225" t="s">
        <v>130</v>
      </c>
      <c r="E282" s="236" t="s">
        <v>19</v>
      </c>
      <c r="F282" s="237" t="s">
        <v>645</v>
      </c>
      <c r="G282" s="235"/>
      <c r="H282" s="238">
        <v>210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130</v>
      </c>
      <c r="AU282" s="244" t="s">
        <v>83</v>
      </c>
      <c r="AV282" s="14" t="s">
        <v>83</v>
      </c>
      <c r="AW282" s="14" t="s">
        <v>35</v>
      </c>
      <c r="AX282" s="14" t="s">
        <v>73</v>
      </c>
      <c r="AY282" s="244" t="s">
        <v>119</v>
      </c>
    </row>
    <row r="283" s="15" customFormat="1">
      <c r="A283" s="15"/>
      <c r="B283" s="245"/>
      <c r="C283" s="246"/>
      <c r="D283" s="225" t="s">
        <v>130</v>
      </c>
      <c r="E283" s="247" t="s">
        <v>19</v>
      </c>
      <c r="F283" s="248" t="s">
        <v>143</v>
      </c>
      <c r="G283" s="246"/>
      <c r="H283" s="249">
        <v>290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5" t="s">
        <v>130</v>
      </c>
      <c r="AU283" s="255" t="s">
        <v>83</v>
      </c>
      <c r="AV283" s="15" t="s">
        <v>126</v>
      </c>
      <c r="AW283" s="15" t="s">
        <v>35</v>
      </c>
      <c r="AX283" s="15" t="s">
        <v>81</v>
      </c>
      <c r="AY283" s="255" t="s">
        <v>119</v>
      </c>
    </row>
    <row r="284" s="2" customFormat="1" ht="21.75" customHeight="1">
      <c r="A284" s="39"/>
      <c r="B284" s="40"/>
      <c r="C284" s="205" t="s">
        <v>397</v>
      </c>
      <c r="D284" s="205" t="s">
        <v>121</v>
      </c>
      <c r="E284" s="206" t="s">
        <v>646</v>
      </c>
      <c r="F284" s="207" t="s">
        <v>647</v>
      </c>
      <c r="G284" s="208" t="s">
        <v>182</v>
      </c>
      <c r="H284" s="209">
        <v>92.941999999999993</v>
      </c>
      <c r="I284" s="210"/>
      <c r="J284" s="211">
        <f>ROUND(I284*H284,2)</f>
        <v>0</v>
      </c>
      <c r="K284" s="207" t="s">
        <v>125</v>
      </c>
      <c r="L284" s="45"/>
      <c r="M284" s="212" t="s">
        <v>19</v>
      </c>
      <c r="N284" s="213" t="s">
        <v>44</v>
      </c>
      <c r="O284" s="85"/>
      <c r="P284" s="214">
        <f>O284*H284</f>
        <v>0</v>
      </c>
      <c r="Q284" s="214">
        <v>2.5018699999999998</v>
      </c>
      <c r="R284" s="214">
        <f>Q284*H284</f>
        <v>232.52880153999996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126</v>
      </c>
      <c r="AT284" s="216" t="s">
        <v>121</v>
      </c>
      <c r="AU284" s="216" t="s">
        <v>83</v>
      </c>
      <c r="AY284" s="18" t="s">
        <v>119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81</v>
      </c>
      <c r="BK284" s="217">
        <f>ROUND(I284*H284,2)</f>
        <v>0</v>
      </c>
      <c r="BL284" s="18" t="s">
        <v>126</v>
      </c>
      <c r="BM284" s="216" t="s">
        <v>648</v>
      </c>
    </row>
    <row r="285" s="2" customFormat="1">
      <c r="A285" s="39"/>
      <c r="B285" s="40"/>
      <c r="C285" s="41"/>
      <c r="D285" s="218" t="s">
        <v>128</v>
      </c>
      <c r="E285" s="41"/>
      <c r="F285" s="219" t="s">
        <v>649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128</v>
      </c>
      <c r="AU285" s="18" t="s">
        <v>83</v>
      </c>
    </row>
    <row r="286" s="13" customFormat="1">
      <c r="A286" s="13"/>
      <c r="B286" s="223"/>
      <c r="C286" s="224"/>
      <c r="D286" s="225" t="s">
        <v>130</v>
      </c>
      <c r="E286" s="226" t="s">
        <v>19</v>
      </c>
      <c r="F286" s="227" t="s">
        <v>537</v>
      </c>
      <c r="G286" s="224"/>
      <c r="H286" s="226" t="s">
        <v>19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130</v>
      </c>
      <c r="AU286" s="233" t="s">
        <v>83</v>
      </c>
      <c r="AV286" s="13" t="s">
        <v>81</v>
      </c>
      <c r="AW286" s="13" t="s">
        <v>35</v>
      </c>
      <c r="AX286" s="13" t="s">
        <v>73</v>
      </c>
      <c r="AY286" s="233" t="s">
        <v>119</v>
      </c>
    </row>
    <row r="287" s="14" customFormat="1">
      <c r="A287" s="14"/>
      <c r="B287" s="234"/>
      <c r="C287" s="235"/>
      <c r="D287" s="225" t="s">
        <v>130</v>
      </c>
      <c r="E287" s="236" t="s">
        <v>19</v>
      </c>
      <c r="F287" s="237" t="s">
        <v>650</v>
      </c>
      <c r="G287" s="235"/>
      <c r="H287" s="238">
        <v>87.173000000000002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130</v>
      </c>
      <c r="AU287" s="244" t="s">
        <v>83</v>
      </c>
      <c r="AV287" s="14" t="s">
        <v>83</v>
      </c>
      <c r="AW287" s="14" t="s">
        <v>35</v>
      </c>
      <c r="AX287" s="14" t="s">
        <v>73</v>
      </c>
      <c r="AY287" s="244" t="s">
        <v>119</v>
      </c>
    </row>
    <row r="288" s="13" customFormat="1">
      <c r="A288" s="13"/>
      <c r="B288" s="223"/>
      <c r="C288" s="224"/>
      <c r="D288" s="225" t="s">
        <v>130</v>
      </c>
      <c r="E288" s="226" t="s">
        <v>19</v>
      </c>
      <c r="F288" s="227" t="s">
        <v>565</v>
      </c>
      <c r="G288" s="224"/>
      <c r="H288" s="226" t="s">
        <v>19</v>
      </c>
      <c r="I288" s="228"/>
      <c r="J288" s="224"/>
      <c r="K288" s="224"/>
      <c r="L288" s="229"/>
      <c r="M288" s="230"/>
      <c r="N288" s="231"/>
      <c r="O288" s="231"/>
      <c r="P288" s="231"/>
      <c r="Q288" s="231"/>
      <c r="R288" s="231"/>
      <c r="S288" s="231"/>
      <c r="T288" s="23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3" t="s">
        <v>130</v>
      </c>
      <c r="AU288" s="233" t="s">
        <v>83</v>
      </c>
      <c r="AV288" s="13" t="s">
        <v>81</v>
      </c>
      <c r="AW288" s="13" t="s">
        <v>35</v>
      </c>
      <c r="AX288" s="13" t="s">
        <v>73</v>
      </c>
      <c r="AY288" s="233" t="s">
        <v>119</v>
      </c>
    </row>
    <row r="289" s="14" customFormat="1">
      <c r="A289" s="14"/>
      <c r="B289" s="234"/>
      <c r="C289" s="235"/>
      <c r="D289" s="225" t="s">
        <v>130</v>
      </c>
      <c r="E289" s="236" t="s">
        <v>19</v>
      </c>
      <c r="F289" s="237" t="s">
        <v>651</v>
      </c>
      <c r="G289" s="235"/>
      <c r="H289" s="238">
        <v>2.4529999999999998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130</v>
      </c>
      <c r="AU289" s="244" t="s">
        <v>83</v>
      </c>
      <c r="AV289" s="14" t="s">
        <v>83</v>
      </c>
      <c r="AW289" s="14" t="s">
        <v>35</v>
      </c>
      <c r="AX289" s="14" t="s">
        <v>73</v>
      </c>
      <c r="AY289" s="244" t="s">
        <v>119</v>
      </c>
    </row>
    <row r="290" s="13" customFormat="1">
      <c r="A290" s="13"/>
      <c r="B290" s="223"/>
      <c r="C290" s="224"/>
      <c r="D290" s="225" t="s">
        <v>130</v>
      </c>
      <c r="E290" s="226" t="s">
        <v>19</v>
      </c>
      <c r="F290" s="227" t="s">
        <v>584</v>
      </c>
      <c r="G290" s="224"/>
      <c r="H290" s="226" t="s">
        <v>19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130</v>
      </c>
      <c r="AU290" s="233" t="s">
        <v>83</v>
      </c>
      <c r="AV290" s="13" t="s">
        <v>81</v>
      </c>
      <c r="AW290" s="13" t="s">
        <v>35</v>
      </c>
      <c r="AX290" s="13" t="s">
        <v>73</v>
      </c>
      <c r="AY290" s="233" t="s">
        <v>119</v>
      </c>
    </row>
    <row r="291" s="14" customFormat="1">
      <c r="A291" s="14"/>
      <c r="B291" s="234"/>
      <c r="C291" s="235"/>
      <c r="D291" s="225" t="s">
        <v>130</v>
      </c>
      <c r="E291" s="236" t="s">
        <v>19</v>
      </c>
      <c r="F291" s="237" t="s">
        <v>652</v>
      </c>
      <c r="G291" s="235"/>
      <c r="H291" s="238">
        <v>2.2799999999999998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130</v>
      </c>
      <c r="AU291" s="244" t="s">
        <v>83</v>
      </c>
      <c r="AV291" s="14" t="s">
        <v>83</v>
      </c>
      <c r="AW291" s="14" t="s">
        <v>35</v>
      </c>
      <c r="AX291" s="14" t="s">
        <v>73</v>
      </c>
      <c r="AY291" s="244" t="s">
        <v>119</v>
      </c>
    </row>
    <row r="292" s="13" customFormat="1">
      <c r="A292" s="13"/>
      <c r="B292" s="223"/>
      <c r="C292" s="224"/>
      <c r="D292" s="225" t="s">
        <v>130</v>
      </c>
      <c r="E292" s="226" t="s">
        <v>19</v>
      </c>
      <c r="F292" s="227" t="s">
        <v>589</v>
      </c>
      <c r="G292" s="224"/>
      <c r="H292" s="226" t="s">
        <v>19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130</v>
      </c>
      <c r="AU292" s="233" t="s">
        <v>83</v>
      </c>
      <c r="AV292" s="13" t="s">
        <v>81</v>
      </c>
      <c r="AW292" s="13" t="s">
        <v>35</v>
      </c>
      <c r="AX292" s="13" t="s">
        <v>73</v>
      </c>
      <c r="AY292" s="233" t="s">
        <v>119</v>
      </c>
    </row>
    <row r="293" s="14" customFormat="1">
      <c r="A293" s="14"/>
      <c r="B293" s="234"/>
      <c r="C293" s="235"/>
      <c r="D293" s="225" t="s">
        <v>130</v>
      </c>
      <c r="E293" s="236" t="s">
        <v>19</v>
      </c>
      <c r="F293" s="237" t="s">
        <v>653</v>
      </c>
      <c r="G293" s="235"/>
      <c r="H293" s="238">
        <v>1.036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130</v>
      </c>
      <c r="AU293" s="244" t="s">
        <v>83</v>
      </c>
      <c r="AV293" s="14" t="s">
        <v>83</v>
      </c>
      <c r="AW293" s="14" t="s">
        <v>35</v>
      </c>
      <c r="AX293" s="14" t="s">
        <v>73</v>
      </c>
      <c r="AY293" s="244" t="s">
        <v>119</v>
      </c>
    </row>
    <row r="294" s="15" customFormat="1">
      <c r="A294" s="15"/>
      <c r="B294" s="245"/>
      <c r="C294" s="246"/>
      <c r="D294" s="225" t="s">
        <v>130</v>
      </c>
      <c r="E294" s="247" t="s">
        <v>19</v>
      </c>
      <c r="F294" s="248" t="s">
        <v>143</v>
      </c>
      <c r="G294" s="246"/>
      <c r="H294" s="249">
        <v>92.942000000000007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5" t="s">
        <v>130</v>
      </c>
      <c r="AU294" s="255" t="s">
        <v>83</v>
      </c>
      <c r="AV294" s="15" t="s">
        <v>126</v>
      </c>
      <c r="AW294" s="15" t="s">
        <v>35</v>
      </c>
      <c r="AX294" s="15" t="s">
        <v>81</v>
      </c>
      <c r="AY294" s="255" t="s">
        <v>119</v>
      </c>
    </row>
    <row r="295" s="2" customFormat="1" ht="21.75" customHeight="1">
      <c r="A295" s="39"/>
      <c r="B295" s="40"/>
      <c r="C295" s="205" t="s">
        <v>404</v>
      </c>
      <c r="D295" s="205" t="s">
        <v>121</v>
      </c>
      <c r="E295" s="206" t="s">
        <v>654</v>
      </c>
      <c r="F295" s="207" t="s">
        <v>655</v>
      </c>
      <c r="G295" s="208" t="s">
        <v>182</v>
      </c>
      <c r="H295" s="209">
        <v>92.941999999999993</v>
      </c>
      <c r="I295" s="210"/>
      <c r="J295" s="211">
        <f>ROUND(I295*H295,2)</f>
        <v>0</v>
      </c>
      <c r="K295" s="207" t="s">
        <v>125</v>
      </c>
      <c r="L295" s="45"/>
      <c r="M295" s="212" t="s">
        <v>19</v>
      </c>
      <c r="N295" s="213" t="s">
        <v>44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126</v>
      </c>
      <c r="AT295" s="216" t="s">
        <v>121</v>
      </c>
      <c r="AU295" s="216" t="s">
        <v>83</v>
      </c>
      <c r="AY295" s="18" t="s">
        <v>119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81</v>
      </c>
      <c r="BK295" s="217">
        <f>ROUND(I295*H295,2)</f>
        <v>0</v>
      </c>
      <c r="BL295" s="18" t="s">
        <v>126</v>
      </c>
      <c r="BM295" s="216" t="s">
        <v>656</v>
      </c>
    </row>
    <row r="296" s="2" customFormat="1">
      <c r="A296" s="39"/>
      <c r="B296" s="40"/>
      <c r="C296" s="41"/>
      <c r="D296" s="218" t="s">
        <v>128</v>
      </c>
      <c r="E296" s="41"/>
      <c r="F296" s="219" t="s">
        <v>657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128</v>
      </c>
      <c r="AU296" s="18" t="s">
        <v>83</v>
      </c>
    </row>
    <row r="297" s="2" customFormat="1" ht="24.15" customHeight="1">
      <c r="A297" s="39"/>
      <c r="B297" s="40"/>
      <c r="C297" s="205" t="s">
        <v>409</v>
      </c>
      <c r="D297" s="205" t="s">
        <v>121</v>
      </c>
      <c r="E297" s="206" t="s">
        <v>658</v>
      </c>
      <c r="F297" s="207" t="s">
        <v>659</v>
      </c>
      <c r="G297" s="208" t="s">
        <v>182</v>
      </c>
      <c r="H297" s="209">
        <v>92.941999999999993</v>
      </c>
      <c r="I297" s="210"/>
      <c r="J297" s="211">
        <f>ROUND(I297*H297,2)</f>
        <v>0</v>
      </c>
      <c r="K297" s="207" t="s">
        <v>125</v>
      </c>
      <c r="L297" s="45"/>
      <c r="M297" s="212" t="s">
        <v>19</v>
      </c>
      <c r="N297" s="213" t="s">
        <v>44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126</v>
      </c>
      <c r="AT297" s="216" t="s">
        <v>121</v>
      </c>
      <c r="AU297" s="216" t="s">
        <v>83</v>
      </c>
      <c r="AY297" s="18" t="s">
        <v>119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81</v>
      </c>
      <c r="BK297" s="217">
        <f>ROUND(I297*H297,2)</f>
        <v>0</v>
      </c>
      <c r="BL297" s="18" t="s">
        <v>126</v>
      </c>
      <c r="BM297" s="216" t="s">
        <v>660</v>
      </c>
    </row>
    <row r="298" s="2" customFormat="1">
      <c r="A298" s="39"/>
      <c r="B298" s="40"/>
      <c r="C298" s="41"/>
      <c r="D298" s="218" t="s">
        <v>128</v>
      </c>
      <c r="E298" s="41"/>
      <c r="F298" s="219" t="s">
        <v>661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128</v>
      </c>
      <c r="AU298" s="18" t="s">
        <v>83</v>
      </c>
    </row>
    <row r="299" s="2" customFormat="1" ht="16.5" customHeight="1">
      <c r="A299" s="39"/>
      <c r="B299" s="40"/>
      <c r="C299" s="205" t="s">
        <v>416</v>
      </c>
      <c r="D299" s="205" t="s">
        <v>121</v>
      </c>
      <c r="E299" s="206" t="s">
        <v>662</v>
      </c>
      <c r="F299" s="207" t="s">
        <v>663</v>
      </c>
      <c r="G299" s="208" t="s">
        <v>240</v>
      </c>
      <c r="H299" s="209">
        <v>2.0070000000000001</v>
      </c>
      <c r="I299" s="210"/>
      <c r="J299" s="211">
        <f>ROUND(I299*H299,2)</f>
        <v>0</v>
      </c>
      <c r="K299" s="207" t="s">
        <v>125</v>
      </c>
      <c r="L299" s="45"/>
      <c r="M299" s="212" t="s">
        <v>19</v>
      </c>
      <c r="N299" s="213" t="s">
        <v>44</v>
      </c>
      <c r="O299" s="85"/>
      <c r="P299" s="214">
        <f>O299*H299</f>
        <v>0</v>
      </c>
      <c r="Q299" s="214">
        <v>1.06277</v>
      </c>
      <c r="R299" s="214">
        <f>Q299*H299</f>
        <v>2.13297939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126</v>
      </c>
      <c r="AT299" s="216" t="s">
        <v>121</v>
      </c>
      <c r="AU299" s="216" t="s">
        <v>83</v>
      </c>
      <c r="AY299" s="18" t="s">
        <v>119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81</v>
      </c>
      <c r="BK299" s="217">
        <f>ROUND(I299*H299,2)</f>
        <v>0</v>
      </c>
      <c r="BL299" s="18" t="s">
        <v>126</v>
      </c>
      <c r="BM299" s="216" t="s">
        <v>664</v>
      </c>
    </row>
    <row r="300" s="2" customFormat="1">
      <c r="A300" s="39"/>
      <c r="B300" s="40"/>
      <c r="C300" s="41"/>
      <c r="D300" s="218" t="s">
        <v>128</v>
      </c>
      <c r="E300" s="41"/>
      <c r="F300" s="219" t="s">
        <v>665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128</v>
      </c>
      <c r="AU300" s="18" t="s">
        <v>83</v>
      </c>
    </row>
    <row r="301" s="13" customFormat="1">
      <c r="A301" s="13"/>
      <c r="B301" s="223"/>
      <c r="C301" s="224"/>
      <c r="D301" s="225" t="s">
        <v>130</v>
      </c>
      <c r="E301" s="226" t="s">
        <v>19</v>
      </c>
      <c r="F301" s="227" t="s">
        <v>666</v>
      </c>
      <c r="G301" s="224"/>
      <c r="H301" s="226" t="s">
        <v>19</v>
      </c>
      <c r="I301" s="228"/>
      <c r="J301" s="224"/>
      <c r="K301" s="224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130</v>
      </c>
      <c r="AU301" s="233" t="s">
        <v>83</v>
      </c>
      <c r="AV301" s="13" t="s">
        <v>81</v>
      </c>
      <c r="AW301" s="13" t="s">
        <v>35</v>
      </c>
      <c r="AX301" s="13" t="s">
        <v>73</v>
      </c>
      <c r="AY301" s="233" t="s">
        <v>119</v>
      </c>
    </row>
    <row r="302" s="13" customFormat="1">
      <c r="A302" s="13"/>
      <c r="B302" s="223"/>
      <c r="C302" s="224"/>
      <c r="D302" s="225" t="s">
        <v>130</v>
      </c>
      <c r="E302" s="226" t="s">
        <v>19</v>
      </c>
      <c r="F302" s="227" t="s">
        <v>537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130</v>
      </c>
      <c r="AU302" s="233" t="s">
        <v>83</v>
      </c>
      <c r="AV302" s="13" t="s">
        <v>81</v>
      </c>
      <c r="AW302" s="13" t="s">
        <v>35</v>
      </c>
      <c r="AX302" s="13" t="s">
        <v>73</v>
      </c>
      <c r="AY302" s="233" t="s">
        <v>119</v>
      </c>
    </row>
    <row r="303" s="14" customFormat="1">
      <c r="A303" s="14"/>
      <c r="B303" s="234"/>
      <c r="C303" s="235"/>
      <c r="D303" s="225" t="s">
        <v>130</v>
      </c>
      <c r="E303" s="236" t="s">
        <v>19</v>
      </c>
      <c r="F303" s="237" t="s">
        <v>667</v>
      </c>
      <c r="G303" s="235"/>
      <c r="H303" s="238">
        <v>1.883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130</v>
      </c>
      <c r="AU303" s="244" t="s">
        <v>83</v>
      </c>
      <c r="AV303" s="14" t="s">
        <v>83</v>
      </c>
      <c r="AW303" s="14" t="s">
        <v>35</v>
      </c>
      <c r="AX303" s="14" t="s">
        <v>73</v>
      </c>
      <c r="AY303" s="244" t="s">
        <v>119</v>
      </c>
    </row>
    <row r="304" s="13" customFormat="1">
      <c r="A304" s="13"/>
      <c r="B304" s="223"/>
      <c r="C304" s="224"/>
      <c r="D304" s="225" t="s">
        <v>130</v>
      </c>
      <c r="E304" s="226" t="s">
        <v>19</v>
      </c>
      <c r="F304" s="227" t="s">
        <v>565</v>
      </c>
      <c r="G304" s="224"/>
      <c r="H304" s="226" t="s">
        <v>19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130</v>
      </c>
      <c r="AU304" s="233" t="s">
        <v>83</v>
      </c>
      <c r="AV304" s="13" t="s">
        <v>81</v>
      </c>
      <c r="AW304" s="13" t="s">
        <v>35</v>
      </c>
      <c r="AX304" s="13" t="s">
        <v>73</v>
      </c>
      <c r="AY304" s="233" t="s">
        <v>119</v>
      </c>
    </row>
    <row r="305" s="14" customFormat="1">
      <c r="A305" s="14"/>
      <c r="B305" s="234"/>
      <c r="C305" s="235"/>
      <c r="D305" s="225" t="s">
        <v>130</v>
      </c>
      <c r="E305" s="236" t="s">
        <v>19</v>
      </c>
      <c r="F305" s="237" t="s">
        <v>668</v>
      </c>
      <c r="G305" s="235"/>
      <c r="H305" s="238">
        <v>0.052999999999999998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130</v>
      </c>
      <c r="AU305" s="244" t="s">
        <v>83</v>
      </c>
      <c r="AV305" s="14" t="s">
        <v>83</v>
      </c>
      <c r="AW305" s="14" t="s">
        <v>35</v>
      </c>
      <c r="AX305" s="14" t="s">
        <v>73</v>
      </c>
      <c r="AY305" s="244" t="s">
        <v>119</v>
      </c>
    </row>
    <row r="306" s="13" customFormat="1">
      <c r="A306" s="13"/>
      <c r="B306" s="223"/>
      <c r="C306" s="224"/>
      <c r="D306" s="225" t="s">
        <v>130</v>
      </c>
      <c r="E306" s="226" t="s">
        <v>19</v>
      </c>
      <c r="F306" s="227" t="s">
        <v>584</v>
      </c>
      <c r="G306" s="224"/>
      <c r="H306" s="226" t="s">
        <v>19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130</v>
      </c>
      <c r="AU306" s="233" t="s">
        <v>83</v>
      </c>
      <c r="AV306" s="13" t="s">
        <v>81</v>
      </c>
      <c r="AW306" s="13" t="s">
        <v>35</v>
      </c>
      <c r="AX306" s="13" t="s">
        <v>73</v>
      </c>
      <c r="AY306" s="233" t="s">
        <v>119</v>
      </c>
    </row>
    <row r="307" s="14" customFormat="1">
      <c r="A307" s="14"/>
      <c r="B307" s="234"/>
      <c r="C307" s="235"/>
      <c r="D307" s="225" t="s">
        <v>130</v>
      </c>
      <c r="E307" s="236" t="s">
        <v>19</v>
      </c>
      <c r="F307" s="237" t="s">
        <v>669</v>
      </c>
      <c r="G307" s="235"/>
      <c r="H307" s="238">
        <v>0.049000000000000002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130</v>
      </c>
      <c r="AU307" s="244" t="s">
        <v>83</v>
      </c>
      <c r="AV307" s="14" t="s">
        <v>83</v>
      </c>
      <c r="AW307" s="14" t="s">
        <v>35</v>
      </c>
      <c r="AX307" s="14" t="s">
        <v>73</v>
      </c>
      <c r="AY307" s="244" t="s">
        <v>119</v>
      </c>
    </row>
    <row r="308" s="13" customFormat="1">
      <c r="A308" s="13"/>
      <c r="B308" s="223"/>
      <c r="C308" s="224"/>
      <c r="D308" s="225" t="s">
        <v>130</v>
      </c>
      <c r="E308" s="226" t="s">
        <v>19</v>
      </c>
      <c r="F308" s="227" t="s">
        <v>589</v>
      </c>
      <c r="G308" s="224"/>
      <c r="H308" s="226" t="s">
        <v>19</v>
      </c>
      <c r="I308" s="228"/>
      <c r="J308" s="224"/>
      <c r="K308" s="224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130</v>
      </c>
      <c r="AU308" s="233" t="s">
        <v>83</v>
      </c>
      <c r="AV308" s="13" t="s">
        <v>81</v>
      </c>
      <c r="AW308" s="13" t="s">
        <v>35</v>
      </c>
      <c r="AX308" s="13" t="s">
        <v>73</v>
      </c>
      <c r="AY308" s="233" t="s">
        <v>119</v>
      </c>
    </row>
    <row r="309" s="14" customFormat="1">
      <c r="A309" s="14"/>
      <c r="B309" s="234"/>
      <c r="C309" s="235"/>
      <c r="D309" s="225" t="s">
        <v>130</v>
      </c>
      <c r="E309" s="236" t="s">
        <v>19</v>
      </c>
      <c r="F309" s="237" t="s">
        <v>670</v>
      </c>
      <c r="G309" s="235"/>
      <c r="H309" s="238">
        <v>0.021999999999999999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130</v>
      </c>
      <c r="AU309" s="244" t="s">
        <v>83</v>
      </c>
      <c r="AV309" s="14" t="s">
        <v>83</v>
      </c>
      <c r="AW309" s="14" t="s">
        <v>35</v>
      </c>
      <c r="AX309" s="14" t="s">
        <v>73</v>
      </c>
      <c r="AY309" s="244" t="s">
        <v>119</v>
      </c>
    </row>
    <row r="310" s="15" customFormat="1">
      <c r="A310" s="15"/>
      <c r="B310" s="245"/>
      <c r="C310" s="246"/>
      <c r="D310" s="225" t="s">
        <v>130</v>
      </c>
      <c r="E310" s="247" t="s">
        <v>19</v>
      </c>
      <c r="F310" s="248" t="s">
        <v>143</v>
      </c>
      <c r="G310" s="246"/>
      <c r="H310" s="249">
        <v>2.0069999999999997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5" t="s">
        <v>130</v>
      </c>
      <c r="AU310" s="255" t="s">
        <v>83</v>
      </c>
      <c r="AV310" s="15" t="s">
        <v>126</v>
      </c>
      <c r="AW310" s="15" t="s">
        <v>35</v>
      </c>
      <c r="AX310" s="15" t="s">
        <v>81</v>
      </c>
      <c r="AY310" s="255" t="s">
        <v>119</v>
      </c>
    </row>
    <row r="311" s="2" customFormat="1" ht="24.15" customHeight="1">
      <c r="A311" s="39"/>
      <c r="B311" s="40"/>
      <c r="C311" s="205" t="s">
        <v>423</v>
      </c>
      <c r="D311" s="205" t="s">
        <v>121</v>
      </c>
      <c r="E311" s="206" t="s">
        <v>671</v>
      </c>
      <c r="F311" s="207" t="s">
        <v>672</v>
      </c>
      <c r="G311" s="208" t="s">
        <v>190</v>
      </c>
      <c r="H311" s="209">
        <v>441.60000000000002</v>
      </c>
      <c r="I311" s="210"/>
      <c r="J311" s="211">
        <f>ROUND(I311*H311,2)</f>
        <v>0</v>
      </c>
      <c r="K311" s="207" t="s">
        <v>125</v>
      </c>
      <c r="L311" s="45"/>
      <c r="M311" s="212" t="s">
        <v>19</v>
      </c>
      <c r="N311" s="213" t="s">
        <v>44</v>
      </c>
      <c r="O311" s="85"/>
      <c r="P311" s="214">
        <f>O311*H311</f>
        <v>0</v>
      </c>
      <c r="Q311" s="214">
        <v>1.0000000000000001E-05</v>
      </c>
      <c r="R311" s="214">
        <f>Q311*H311</f>
        <v>0.0044160000000000007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126</v>
      </c>
      <c r="AT311" s="216" t="s">
        <v>121</v>
      </c>
      <c r="AU311" s="216" t="s">
        <v>83</v>
      </c>
      <c r="AY311" s="18" t="s">
        <v>119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81</v>
      </c>
      <c r="BK311" s="217">
        <f>ROUND(I311*H311,2)</f>
        <v>0</v>
      </c>
      <c r="BL311" s="18" t="s">
        <v>126</v>
      </c>
      <c r="BM311" s="216" t="s">
        <v>673</v>
      </c>
    </row>
    <row r="312" s="2" customFormat="1">
      <c r="A312" s="39"/>
      <c r="B312" s="40"/>
      <c r="C312" s="41"/>
      <c r="D312" s="218" t="s">
        <v>128</v>
      </c>
      <c r="E312" s="41"/>
      <c r="F312" s="219" t="s">
        <v>674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128</v>
      </c>
      <c r="AU312" s="18" t="s">
        <v>83</v>
      </c>
    </row>
    <row r="313" s="2" customFormat="1">
      <c r="A313" s="39"/>
      <c r="B313" s="40"/>
      <c r="C313" s="41"/>
      <c r="D313" s="225" t="s">
        <v>230</v>
      </c>
      <c r="E313" s="41"/>
      <c r="F313" s="256" t="s">
        <v>675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230</v>
      </c>
      <c r="AU313" s="18" t="s">
        <v>83</v>
      </c>
    </row>
    <row r="314" s="13" customFormat="1">
      <c r="A314" s="13"/>
      <c r="B314" s="223"/>
      <c r="C314" s="224"/>
      <c r="D314" s="225" t="s">
        <v>130</v>
      </c>
      <c r="E314" s="226" t="s">
        <v>19</v>
      </c>
      <c r="F314" s="227" t="s">
        <v>676</v>
      </c>
      <c r="G314" s="224"/>
      <c r="H314" s="226" t="s">
        <v>19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130</v>
      </c>
      <c r="AU314" s="233" t="s">
        <v>83</v>
      </c>
      <c r="AV314" s="13" t="s">
        <v>81</v>
      </c>
      <c r="AW314" s="13" t="s">
        <v>35</v>
      </c>
      <c r="AX314" s="13" t="s">
        <v>73</v>
      </c>
      <c r="AY314" s="233" t="s">
        <v>119</v>
      </c>
    </row>
    <row r="315" s="14" customFormat="1">
      <c r="A315" s="14"/>
      <c r="B315" s="234"/>
      <c r="C315" s="235"/>
      <c r="D315" s="225" t="s">
        <v>130</v>
      </c>
      <c r="E315" s="236" t="s">
        <v>19</v>
      </c>
      <c r="F315" s="237" t="s">
        <v>677</v>
      </c>
      <c r="G315" s="235"/>
      <c r="H315" s="238">
        <v>201.59999999999999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130</v>
      </c>
      <c r="AU315" s="244" t="s">
        <v>83</v>
      </c>
      <c r="AV315" s="14" t="s">
        <v>83</v>
      </c>
      <c r="AW315" s="14" t="s">
        <v>35</v>
      </c>
      <c r="AX315" s="14" t="s">
        <v>73</v>
      </c>
      <c r="AY315" s="244" t="s">
        <v>119</v>
      </c>
    </row>
    <row r="316" s="14" customFormat="1">
      <c r="A316" s="14"/>
      <c r="B316" s="234"/>
      <c r="C316" s="235"/>
      <c r="D316" s="225" t="s">
        <v>130</v>
      </c>
      <c r="E316" s="236" t="s">
        <v>19</v>
      </c>
      <c r="F316" s="237" t="s">
        <v>678</v>
      </c>
      <c r="G316" s="235"/>
      <c r="H316" s="238">
        <v>240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130</v>
      </c>
      <c r="AU316" s="244" t="s">
        <v>83</v>
      </c>
      <c r="AV316" s="14" t="s">
        <v>83</v>
      </c>
      <c r="AW316" s="14" t="s">
        <v>35</v>
      </c>
      <c r="AX316" s="14" t="s">
        <v>73</v>
      </c>
      <c r="AY316" s="244" t="s">
        <v>119</v>
      </c>
    </row>
    <row r="317" s="15" customFormat="1">
      <c r="A317" s="15"/>
      <c r="B317" s="245"/>
      <c r="C317" s="246"/>
      <c r="D317" s="225" t="s">
        <v>130</v>
      </c>
      <c r="E317" s="247" t="s">
        <v>19</v>
      </c>
      <c r="F317" s="248" t="s">
        <v>143</v>
      </c>
      <c r="G317" s="246"/>
      <c r="H317" s="249">
        <v>441.60000000000002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5" t="s">
        <v>130</v>
      </c>
      <c r="AU317" s="255" t="s">
        <v>83</v>
      </c>
      <c r="AV317" s="15" t="s">
        <v>126</v>
      </c>
      <c r="AW317" s="15" t="s">
        <v>35</v>
      </c>
      <c r="AX317" s="15" t="s">
        <v>81</v>
      </c>
      <c r="AY317" s="255" t="s">
        <v>119</v>
      </c>
    </row>
    <row r="318" s="2" customFormat="1" ht="16.5" customHeight="1">
      <c r="A318" s="39"/>
      <c r="B318" s="40"/>
      <c r="C318" s="205" t="s">
        <v>679</v>
      </c>
      <c r="D318" s="205" t="s">
        <v>121</v>
      </c>
      <c r="E318" s="206" t="s">
        <v>680</v>
      </c>
      <c r="F318" s="207" t="s">
        <v>681</v>
      </c>
      <c r="G318" s="208" t="s">
        <v>190</v>
      </c>
      <c r="H318" s="209">
        <v>441.60000000000002</v>
      </c>
      <c r="I318" s="210"/>
      <c r="J318" s="211">
        <f>ROUND(I318*H318,2)</f>
        <v>0</v>
      </c>
      <c r="K318" s="207" t="s">
        <v>125</v>
      </c>
      <c r="L318" s="45"/>
      <c r="M318" s="212" t="s">
        <v>19</v>
      </c>
      <c r="N318" s="213" t="s">
        <v>44</v>
      </c>
      <c r="O318" s="85"/>
      <c r="P318" s="214">
        <f>O318*H318</f>
        <v>0</v>
      </c>
      <c r="Q318" s="214">
        <v>0.00021000000000000001</v>
      </c>
      <c r="R318" s="214">
        <f>Q318*H318</f>
        <v>0.092736000000000013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126</v>
      </c>
      <c r="AT318" s="216" t="s">
        <v>121</v>
      </c>
      <c r="AU318" s="216" t="s">
        <v>83</v>
      </c>
      <c r="AY318" s="18" t="s">
        <v>119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126</v>
      </c>
      <c r="BM318" s="216" t="s">
        <v>682</v>
      </c>
    </row>
    <row r="319" s="2" customFormat="1">
      <c r="A319" s="39"/>
      <c r="B319" s="40"/>
      <c r="C319" s="41"/>
      <c r="D319" s="218" t="s">
        <v>128</v>
      </c>
      <c r="E319" s="41"/>
      <c r="F319" s="219" t="s">
        <v>683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128</v>
      </c>
      <c r="AU319" s="18" t="s">
        <v>83</v>
      </c>
    </row>
    <row r="320" s="12" customFormat="1" ht="22.8" customHeight="1">
      <c r="A320" s="12"/>
      <c r="B320" s="189"/>
      <c r="C320" s="190"/>
      <c r="D320" s="191" t="s">
        <v>72</v>
      </c>
      <c r="E320" s="203" t="s">
        <v>179</v>
      </c>
      <c r="F320" s="203" t="s">
        <v>244</v>
      </c>
      <c r="G320" s="190"/>
      <c r="H320" s="190"/>
      <c r="I320" s="193"/>
      <c r="J320" s="204">
        <f>BK320</f>
        <v>0</v>
      </c>
      <c r="K320" s="190"/>
      <c r="L320" s="195"/>
      <c r="M320" s="196"/>
      <c r="N320" s="197"/>
      <c r="O320" s="197"/>
      <c r="P320" s="198">
        <f>SUM(P321:P351)</f>
        <v>0</v>
      </c>
      <c r="Q320" s="197"/>
      <c r="R320" s="198">
        <f>SUM(R321:R351)</f>
        <v>0.45004411999999994</v>
      </c>
      <c r="S320" s="197"/>
      <c r="T320" s="199">
        <f>SUM(T321:T351)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0" t="s">
        <v>81</v>
      </c>
      <c r="AT320" s="201" t="s">
        <v>72</v>
      </c>
      <c r="AU320" s="201" t="s">
        <v>81</v>
      </c>
      <c r="AY320" s="200" t="s">
        <v>119</v>
      </c>
      <c r="BK320" s="202">
        <f>SUM(BK321:BK351)</f>
        <v>0</v>
      </c>
    </row>
    <row r="321" s="2" customFormat="1" ht="24.15" customHeight="1">
      <c r="A321" s="39"/>
      <c r="B321" s="40"/>
      <c r="C321" s="205" t="s">
        <v>684</v>
      </c>
      <c r="D321" s="205" t="s">
        <v>121</v>
      </c>
      <c r="E321" s="206" t="s">
        <v>685</v>
      </c>
      <c r="F321" s="207" t="s">
        <v>686</v>
      </c>
      <c r="G321" s="208" t="s">
        <v>182</v>
      </c>
      <c r="H321" s="209">
        <v>0.17199999999999999</v>
      </c>
      <c r="I321" s="210"/>
      <c r="J321" s="211">
        <f>ROUND(I321*H321,2)</f>
        <v>0</v>
      </c>
      <c r="K321" s="207" t="s">
        <v>125</v>
      </c>
      <c r="L321" s="45"/>
      <c r="M321" s="212" t="s">
        <v>19</v>
      </c>
      <c r="N321" s="213" t="s">
        <v>44</v>
      </c>
      <c r="O321" s="85"/>
      <c r="P321" s="214">
        <f>O321*H321</f>
        <v>0</v>
      </c>
      <c r="Q321" s="214">
        <v>2.5018699999999998</v>
      </c>
      <c r="R321" s="214">
        <f>Q321*H321</f>
        <v>0.43032163999999995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126</v>
      </c>
      <c r="AT321" s="216" t="s">
        <v>121</v>
      </c>
      <c r="AU321" s="216" t="s">
        <v>83</v>
      </c>
      <c r="AY321" s="18" t="s">
        <v>119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81</v>
      </c>
      <c r="BK321" s="217">
        <f>ROUND(I321*H321,2)</f>
        <v>0</v>
      </c>
      <c r="BL321" s="18" t="s">
        <v>126</v>
      </c>
      <c r="BM321" s="216" t="s">
        <v>687</v>
      </c>
    </row>
    <row r="322" s="2" customFormat="1">
      <c r="A322" s="39"/>
      <c r="B322" s="40"/>
      <c r="C322" s="41"/>
      <c r="D322" s="218" t="s">
        <v>128</v>
      </c>
      <c r="E322" s="41"/>
      <c r="F322" s="219" t="s">
        <v>688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128</v>
      </c>
      <c r="AU322" s="18" t="s">
        <v>83</v>
      </c>
    </row>
    <row r="323" s="13" customFormat="1">
      <c r="A323" s="13"/>
      <c r="B323" s="223"/>
      <c r="C323" s="224"/>
      <c r="D323" s="225" t="s">
        <v>130</v>
      </c>
      <c r="E323" s="226" t="s">
        <v>19</v>
      </c>
      <c r="F323" s="227" t="s">
        <v>689</v>
      </c>
      <c r="G323" s="224"/>
      <c r="H323" s="226" t="s">
        <v>19</v>
      </c>
      <c r="I323" s="228"/>
      <c r="J323" s="224"/>
      <c r="K323" s="224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130</v>
      </c>
      <c r="AU323" s="233" t="s">
        <v>83</v>
      </c>
      <c r="AV323" s="13" t="s">
        <v>81</v>
      </c>
      <c r="AW323" s="13" t="s">
        <v>35</v>
      </c>
      <c r="AX323" s="13" t="s">
        <v>73</v>
      </c>
      <c r="AY323" s="233" t="s">
        <v>119</v>
      </c>
    </row>
    <row r="324" s="14" customFormat="1">
      <c r="A324" s="14"/>
      <c r="B324" s="234"/>
      <c r="C324" s="235"/>
      <c r="D324" s="225" t="s">
        <v>130</v>
      </c>
      <c r="E324" s="236" t="s">
        <v>19</v>
      </c>
      <c r="F324" s="237" t="s">
        <v>690</v>
      </c>
      <c r="G324" s="235"/>
      <c r="H324" s="238">
        <v>0.087999999999999995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130</v>
      </c>
      <c r="AU324" s="244" t="s">
        <v>83</v>
      </c>
      <c r="AV324" s="14" t="s">
        <v>83</v>
      </c>
      <c r="AW324" s="14" t="s">
        <v>35</v>
      </c>
      <c r="AX324" s="14" t="s">
        <v>73</v>
      </c>
      <c r="AY324" s="244" t="s">
        <v>119</v>
      </c>
    </row>
    <row r="325" s="13" customFormat="1">
      <c r="A325" s="13"/>
      <c r="B325" s="223"/>
      <c r="C325" s="224"/>
      <c r="D325" s="225" t="s">
        <v>130</v>
      </c>
      <c r="E325" s="226" t="s">
        <v>19</v>
      </c>
      <c r="F325" s="227" t="s">
        <v>691</v>
      </c>
      <c r="G325" s="224"/>
      <c r="H325" s="226" t="s">
        <v>19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130</v>
      </c>
      <c r="AU325" s="233" t="s">
        <v>83</v>
      </c>
      <c r="AV325" s="13" t="s">
        <v>81</v>
      </c>
      <c r="AW325" s="13" t="s">
        <v>35</v>
      </c>
      <c r="AX325" s="13" t="s">
        <v>73</v>
      </c>
      <c r="AY325" s="233" t="s">
        <v>119</v>
      </c>
    </row>
    <row r="326" s="14" customFormat="1">
      <c r="A326" s="14"/>
      <c r="B326" s="234"/>
      <c r="C326" s="235"/>
      <c r="D326" s="225" t="s">
        <v>130</v>
      </c>
      <c r="E326" s="236" t="s">
        <v>19</v>
      </c>
      <c r="F326" s="237" t="s">
        <v>692</v>
      </c>
      <c r="G326" s="235"/>
      <c r="H326" s="238">
        <v>0.035999999999999997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130</v>
      </c>
      <c r="AU326" s="244" t="s">
        <v>83</v>
      </c>
      <c r="AV326" s="14" t="s">
        <v>83</v>
      </c>
      <c r="AW326" s="14" t="s">
        <v>35</v>
      </c>
      <c r="AX326" s="14" t="s">
        <v>73</v>
      </c>
      <c r="AY326" s="244" t="s">
        <v>119</v>
      </c>
    </row>
    <row r="327" s="14" customFormat="1">
      <c r="A327" s="14"/>
      <c r="B327" s="234"/>
      <c r="C327" s="235"/>
      <c r="D327" s="225" t="s">
        <v>130</v>
      </c>
      <c r="E327" s="236" t="s">
        <v>19</v>
      </c>
      <c r="F327" s="237" t="s">
        <v>693</v>
      </c>
      <c r="G327" s="235"/>
      <c r="H327" s="238">
        <v>0.048000000000000001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130</v>
      </c>
      <c r="AU327" s="244" t="s">
        <v>83</v>
      </c>
      <c r="AV327" s="14" t="s">
        <v>83</v>
      </c>
      <c r="AW327" s="14" t="s">
        <v>35</v>
      </c>
      <c r="AX327" s="14" t="s">
        <v>73</v>
      </c>
      <c r="AY327" s="244" t="s">
        <v>119</v>
      </c>
    </row>
    <row r="328" s="15" customFormat="1">
      <c r="A328" s="15"/>
      <c r="B328" s="245"/>
      <c r="C328" s="246"/>
      <c r="D328" s="225" t="s">
        <v>130</v>
      </c>
      <c r="E328" s="247" t="s">
        <v>19</v>
      </c>
      <c r="F328" s="248" t="s">
        <v>143</v>
      </c>
      <c r="G328" s="246"/>
      <c r="H328" s="249">
        <v>0.17199999999999999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5" t="s">
        <v>130</v>
      </c>
      <c r="AU328" s="255" t="s">
        <v>83</v>
      </c>
      <c r="AV328" s="15" t="s">
        <v>126</v>
      </c>
      <c r="AW328" s="15" t="s">
        <v>35</v>
      </c>
      <c r="AX328" s="15" t="s">
        <v>81</v>
      </c>
      <c r="AY328" s="255" t="s">
        <v>119</v>
      </c>
    </row>
    <row r="329" s="2" customFormat="1" ht="21.75" customHeight="1">
      <c r="A329" s="39"/>
      <c r="B329" s="40"/>
      <c r="C329" s="205" t="s">
        <v>694</v>
      </c>
      <c r="D329" s="205" t="s">
        <v>121</v>
      </c>
      <c r="E329" s="206" t="s">
        <v>695</v>
      </c>
      <c r="F329" s="207" t="s">
        <v>696</v>
      </c>
      <c r="G329" s="208" t="s">
        <v>124</v>
      </c>
      <c r="H329" s="209">
        <v>2.2240000000000002</v>
      </c>
      <c r="I329" s="210"/>
      <c r="J329" s="211">
        <f>ROUND(I329*H329,2)</f>
        <v>0</v>
      </c>
      <c r="K329" s="207" t="s">
        <v>125</v>
      </c>
      <c r="L329" s="45"/>
      <c r="M329" s="212" t="s">
        <v>19</v>
      </c>
      <c r="N329" s="213" t="s">
        <v>44</v>
      </c>
      <c r="O329" s="85"/>
      <c r="P329" s="214">
        <f>O329*H329</f>
        <v>0</v>
      </c>
      <c r="Q329" s="214">
        <v>0.0046499999999999996</v>
      </c>
      <c r="R329" s="214">
        <f>Q329*H329</f>
        <v>0.010341599999999999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126</v>
      </c>
      <c r="AT329" s="216" t="s">
        <v>121</v>
      </c>
      <c r="AU329" s="216" t="s">
        <v>83</v>
      </c>
      <c r="AY329" s="18" t="s">
        <v>119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81</v>
      </c>
      <c r="BK329" s="217">
        <f>ROUND(I329*H329,2)</f>
        <v>0</v>
      </c>
      <c r="BL329" s="18" t="s">
        <v>126</v>
      </c>
      <c r="BM329" s="216" t="s">
        <v>697</v>
      </c>
    </row>
    <row r="330" s="2" customFormat="1">
      <c r="A330" s="39"/>
      <c r="B330" s="40"/>
      <c r="C330" s="41"/>
      <c r="D330" s="218" t="s">
        <v>128</v>
      </c>
      <c r="E330" s="41"/>
      <c r="F330" s="219" t="s">
        <v>698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128</v>
      </c>
      <c r="AU330" s="18" t="s">
        <v>83</v>
      </c>
    </row>
    <row r="331" s="13" customFormat="1">
      <c r="A331" s="13"/>
      <c r="B331" s="223"/>
      <c r="C331" s="224"/>
      <c r="D331" s="225" t="s">
        <v>130</v>
      </c>
      <c r="E331" s="226" t="s">
        <v>19</v>
      </c>
      <c r="F331" s="227" t="s">
        <v>689</v>
      </c>
      <c r="G331" s="224"/>
      <c r="H331" s="226" t="s">
        <v>19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130</v>
      </c>
      <c r="AU331" s="233" t="s">
        <v>83</v>
      </c>
      <c r="AV331" s="13" t="s">
        <v>81</v>
      </c>
      <c r="AW331" s="13" t="s">
        <v>35</v>
      </c>
      <c r="AX331" s="13" t="s">
        <v>73</v>
      </c>
      <c r="AY331" s="233" t="s">
        <v>119</v>
      </c>
    </row>
    <row r="332" s="14" customFormat="1">
      <c r="A332" s="14"/>
      <c r="B332" s="234"/>
      <c r="C332" s="235"/>
      <c r="D332" s="225" t="s">
        <v>130</v>
      </c>
      <c r="E332" s="236" t="s">
        <v>19</v>
      </c>
      <c r="F332" s="237" t="s">
        <v>699</v>
      </c>
      <c r="G332" s="235"/>
      <c r="H332" s="238">
        <v>0.35999999999999999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130</v>
      </c>
      <c r="AU332" s="244" t="s">
        <v>83</v>
      </c>
      <c r="AV332" s="14" t="s">
        <v>83</v>
      </c>
      <c r="AW332" s="14" t="s">
        <v>35</v>
      </c>
      <c r="AX332" s="14" t="s">
        <v>73</v>
      </c>
      <c r="AY332" s="244" t="s">
        <v>119</v>
      </c>
    </row>
    <row r="333" s="14" customFormat="1">
      <c r="A333" s="14"/>
      <c r="B333" s="234"/>
      <c r="C333" s="235"/>
      <c r="D333" s="225" t="s">
        <v>130</v>
      </c>
      <c r="E333" s="236" t="s">
        <v>19</v>
      </c>
      <c r="F333" s="237" t="s">
        <v>700</v>
      </c>
      <c r="G333" s="235"/>
      <c r="H333" s="238">
        <v>0.52000000000000002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130</v>
      </c>
      <c r="AU333" s="244" t="s">
        <v>83</v>
      </c>
      <c r="AV333" s="14" t="s">
        <v>83</v>
      </c>
      <c r="AW333" s="14" t="s">
        <v>35</v>
      </c>
      <c r="AX333" s="14" t="s">
        <v>73</v>
      </c>
      <c r="AY333" s="244" t="s">
        <v>119</v>
      </c>
    </row>
    <row r="334" s="13" customFormat="1">
      <c r="A334" s="13"/>
      <c r="B334" s="223"/>
      <c r="C334" s="224"/>
      <c r="D334" s="225" t="s">
        <v>130</v>
      </c>
      <c r="E334" s="226" t="s">
        <v>19</v>
      </c>
      <c r="F334" s="227" t="s">
        <v>691</v>
      </c>
      <c r="G334" s="224"/>
      <c r="H334" s="226" t="s">
        <v>19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130</v>
      </c>
      <c r="AU334" s="233" t="s">
        <v>83</v>
      </c>
      <c r="AV334" s="13" t="s">
        <v>81</v>
      </c>
      <c r="AW334" s="13" t="s">
        <v>35</v>
      </c>
      <c r="AX334" s="13" t="s">
        <v>73</v>
      </c>
      <c r="AY334" s="233" t="s">
        <v>119</v>
      </c>
    </row>
    <row r="335" s="14" customFormat="1">
      <c r="A335" s="14"/>
      <c r="B335" s="234"/>
      <c r="C335" s="235"/>
      <c r="D335" s="225" t="s">
        <v>130</v>
      </c>
      <c r="E335" s="236" t="s">
        <v>19</v>
      </c>
      <c r="F335" s="237" t="s">
        <v>701</v>
      </c>
      <c r="G335" s="235"/>
      <c r="H335" s="238">
        <v>0.23999999999999999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130</v>
      </c>
      <c r="AU335" s="244" t="s">
        <v>83</v>
      </c>
      <c r="AV335" s="14" t="s">
        <v>83</v>
      </c>
      <c r="AW335" s="14" t="s">
        <v>35</v>
      </c>
      <c r="AX335" s="14" t="s">
        <v>73</v>
      </c>
      <c r="AY335" s="244" t="s">
        <v>119</v>
      </c>
    </row>
    <row r="336" s="14" customFormat="1">
      <c r="A336" s="14"/>
      <c r="B336" s="234"/>
      <c r="C336" s="235"/>
      <c r="D336" s="225" t="s">
        <v>130</v>
      </c>
      <c r="E336" s="236" t="s">
        <v>19</v>
      </c>
      <c r="F336" s="237" t="s">
        <v>702</v>
      </c>
      <c r="G336" s="235"/>
      <c r="H336" s="238">
        <v>0.34000000000000002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130</v>
      </c>
      <c r="AU336" s="244" t="s">
        <v>83</v>
      </c>
      <c r="AV336" s="14" t="s">
        <v>83</v>
      </c>
      <c r="AW336" s="14" t="s">
        <v>35</v>
      </c>
      <c r="AX336" s="14" t="s">
        <v>73</v>
      </c>
      <c r="AY336" s="244" t="s">
        <v>119</v>
      </c>
    </row>
    <row r="337" s="14" customFormat="1">
      <c r="A337" s="14"/>
      <c r="B337" s="234"/>
      <c r="C337" s="235"/>
      <c r="D337" s="225" t="s">
        <v>130</v>
      </c>
      <c r="E337" s="236" t="s">
        <v>19</v>
      </c>
      <c r="F337" s="237" t="s">
        <v>703</v>
      </c>
      <c r="G337" s="235"/>
      <c r="H337" s="238">
        <v>0.33200000000000002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130</v>
      </c>
      <c r="AU337" s="244" t="s">
        <v>83</v>
      </c>
      <c r="AV337" s="14" t="s">
        <v>83</v>
      </c>
      <c r="AW337" s="14" t="s">
        <v>35</v>
      </c>
      <c r="AX337" s="14" t="s">
        <v>73</v>
      </c>
      <c r="AY337" s="244" t="s">
        <v>119</v>
      </c>
    </row>
    <row r="338" s="14" customFormat="1">
      <c r="A338" s="14"/>
      <c r="B338" s="234"/>
      <c r="C338" s="235"/>
      <c r="D338" s="225" t="s">
        <v>130</v>
      </c>
      <c r="E338" s="236" t="s">
        <v>19</v>
      </c>
      <c r="F338" s="237" t="s">
        <v>704</v>
      </c>
      <c r="G338" s="235"/>
      <c r="H338" s="238">
        <v>0.432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130</v>
      </c>
      <c r="AU338" s="244" t="s">
        <v>83</v>
      </c>
      <c r="AV338" s="14" t="s">
        <v>83</v>
      </c>
      <c r="AW338" s="14" t="s">
        <v>35</v>
      </c>
      <c r="AX338" s="14" t="s">
        <v>73</v>
      </c>
      <c r="AY338" s="244" t="s">
        <v>119</v>
      </c>
    </row>
    <row r="339" s="15" customFormat="1">
      <c r="A339" s="15"/>
      <c r="B339" s="245"/>
      <c r="C339" s="246"/>
      <c r="D339" s="225" t="s">
        <v>130</v>
      </c>
      <c r="E339" s="247" t="s">
        <v>19</v>
      </c>
      <c r="F339" s="248" t="s">
        <v>143</v>
      </c>
      <c r="G339" s="246"/>
      <c r="H339" s="249">
        <v>2.2240000000000002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5" t="s">
        <v>130</v>
      </c>
      <c r="AU339" s="255" t="s">
        <v>83</v>
      </c>
      <c r="AV339" s="15" t="s">
        <v>126</v>
      </c>
      <c r="AW339" s="15" t="s">
        <v>35</v>
      </c>
      <c r="AX339" s="15" t="s">
        <v>81</v>
      </c>
      <c r="AY339" s="255" t="s">
        <v>119</v>
      </c>
    </row>
    <row r="340" s="2" customFormat="1" ht="16.5" customHeight="1">
      <c r="A340" s="39"/>
      <c r="B340" s="40"/>
      <c r="C340" s="205" t="s">
        <v>705</v>
      </c>
      <c r="D340" s="205" t="s">
        <v>121</v>
      </c>
      <c r="E340" s="206" t="s">
        <v>706</v>
      </c>
      <c r="F340" s="207" t="s">
        <v>707</v>
      </c>
      <c r="G340" s="208" t="s">
        <v>240</v>
      </c>
      <c r="H340" s="209">
        <v>0.0089999999999999993</v>
      </c>
      <c r="I340" s="210"/>
      <c r="J340" s="211">
        <f>ROUND(I340*H340,2)</f>
        <v>0</v>
      </c>
      <c r="K340" s="207" t="s">
        <v>125</v>
      </c>
      <c r="L340" s="45"/>
      <c r="M340" s="212" t="s">
        <v>19</v>
      </c>
      <c r="N340" s="213" t="s">
        <v>44</v>
      </c>
      <c r="O340" s="85"/>
      <c r="P340" s="214">
        <f>O340*H340</f>
        <v>0</v>
      </c>
      <c r="Q340" s="214">
        <v>1.0423199999999999</v>
      </c>
      <c r="R340" s="214">
        <f>Q340*H340</f>
        <v>0.0093808799999999977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126</v>
      </c>
      <c r="AT340" s="216" t="s">
        <v>121</v>
      </c>
      <c r="AU340" s="216" t="s">
        <v>83</v>
      </c>
      <c r="AY340" s="18" t="s">
        <v>119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81</v>
      </c>
      <c r="BK340" s="217">
        <f>ROUND(I340*H340,2)</f>
        <v>0</v>
      </c>
      <c r="BL340" s="18" t="s">
        <v>126</v>
      </c>
      <c r="BM340" s="216" t="s">
        <v>708</v>
      </c>
    </row>
    <row r="341" s="2" customFormat="1">
      <c r="A341" s="39"/>
      <c r="B341" s="40"/>
      <c r="C341" s="41"/>
      <c r="D341" s="218" t="s">
        <v>128</v>
      </c>
      <c r="E341" s="41"/>
      <c r="F341" s="219" t="s">
        <v>709</v>
      </c>
      <c r="G341" s="41"/>
      <c r="H341" s="41"/>
      <c r="I341" s="220"/>
      <c r="J341" s="41"/>
      <c r="K341" s="41"/>
      <c r="L341" s="45"/>
      <c r="M341" s="221"/>
      <c r="N341" s="222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128</v>
      </c>
      <c r="AU341" s="18" t="s">
        <v>83</v>
      </c>
    </row>
    <row r="342" s="13" customFormat="1">
      <c r="A342" s="13"/>
      <c r="B342" s="223"/>
      <c r="C342" s="224"/>
      <c r="D342" s="225" t="s">
        <v>130</v>
      </c>
      <c r="E342" s="226" t="s">
        <v>19</v>
      </c>
      <c r="F342" s="227" t="s">
        <v>710</v>
      </c>
      <c r="G342" s="224"/>
      <c r="H342" s="226" t="s">
        <v>19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130</v>
      </c>
      <c r="AU342" s="233" t="s">
        <v>83</v>
      </c>
      <c r="AV342" s="13" t="s">
        <v>81</v>
      </c>
      <c r="AW342" s="13" t="s">
        <v>35</v>
      </c>
      <c r="AX342" s="13" t="s">
        <v>73</v>
      </c>
      <c r="AY342" s="233" t="s">
        <v>119</v>
      </c>
    </row>
    <row r="343" s="14" customFormat="1">
      <c r="A343" s="14"/>
      <c r="B343" s="234"/>
      <c r="C343" s="235"/>
      <c r="D343" s="225" t="s">
        <v>130</v>
      </c>
      <c r="E343" s="236" t="s">
        <v>19</v>
      </c>
      <c r="F343" s="237" t="s">
        <v>711</v>
      </c>
      <c r="G343" s="235"/>
      <c r="H343" s="238">
        <v>0.0089999999999999993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130</v>
      </c>
      <c r="AU343" s="244" t="s">
        <v>83</v>
      </c>
      <c r="AV343" s="14" t="s">
        <v>83</v>
      </c>
      <c r="AW343" s="14" t="s">
        <v>35</v>
      </c>
      <c r="AX343" s="14" t="s">
        <v>81</v>
      </c>
      <c r="AY343" s="244" t="s">
        <v>119</v>
      </c>
    </row>
    <row r="344" s="2" customFormat="1" ht="16.5" customHeight="1">
      <c r="A344" s="39"/>
      <c r="B344" s="40"/>
      <c r="C344" s="205" t="s">
        <v>712</v>
      </c>
      <c r="D344" s="205" t="s">
        <v>121</v>
      </c>
      <c r="E344" s="206" t="s">
        <v>713</v>
      </c>
      <c r="F344" s="207" t="s">
        <v>714</v>
      </c>
      <c r="G344" s="208" t="s">
        <v>257</v>
      </c>
      <c r="H344" s="209">
        <v>1</v>
      </c>
      <c r="I344" s="210"/>
      <c r="J344" s="211">
        <f>ROUND(I344*H344,2)</f>
        <v>0</v>
      </c>
      <c r="K344" s="207" t="s">
        <v>125</v>
      </c>
      <c r="L344" s="45"/>
      <c r="M344" s="212" t="s">
        <v>19</v>
      </c>
      <c r="N344" s="213" t="s">
        <v>44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126</v>
      </c>
      <c r="AT344" s="216" t="s">
        <v>121</v>
      </c>
      <c r="AU344" s="216" t="s">
        <v>83</v>
      </c>
      <c r="AY344" s="18" t="s">
        <v>119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81</v>
      </c>
      <c r="BK344" s="217">
        <f>ROUND(I344*H344,2)</f>
        <v>0</v>
      </c>
      <c r="BL344" s="18" t="s">
        <v>126</v>
      </c>
      <c r="BM344" s="216" t="s">
        <v>715</v>
      </c>
    </row>
    <row r="345" s="2" customFormat="1">
      <c r="A345" s="39"/>
      <c r="B345" s="40"/>
      <c r="C345" s="41"/>
      <c r="D345" s="218" t="s">
        <v>128</v>
      </c>
      <c r="E345" s="41"/>
      <c r="F345" s="219" t="s">
        <v>716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128</v>
      </c>
      <c r="AU345" s="18" t="s">
        <v>83</v>
      </c>
    </row>
    <row r="346" s="13" customFormat="1">
      <c r="A346" s="13"/>
      <c r="B346" s="223"/>
      <c r="C346" s="224"/>
      <c r="D346" s="225" t="s">
        <v>130</v>
      </c>
      <c r="E346" s="226" t="s">
        <v>19</v>
      </c>
      <c r="F346" s="227" t="s">
        <v>260</v>
      </c>
      <c r="G346" s="224"/>
      <c r="H346" s="226" t="s">
        <v>19</v>
      </c>
      <c r="I346" s="228"/>
      <c r="J346" s="224"/>
      <c r="K346" s="224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130</v>
      </c>
      <c r="AU346" s="233" t="s">
        <v>83</v>
      </c>
      <c r="AV346" s="13" t="s">
        <v>81</v>
      </c>
      <c r="AW346" s="13" t="s">
        <v>35</v>
      </c>
      <c r="AX346" s="13" t="s">
        <v>73</v>
      </c>
      <c r="AY346" s="233" t="s">
        <v>119</v>
      </c>
    </row>
    <row r="347" s="14" customFormat="1">
      <c r="A347" s="14"/>
      <c r="B347" s="234"/>
      <c r="C347" s="235"/>
      <c r="D347" s="225" t="s">
        <v>130</v>
      </c>
      <c r="E347" s="236" t="s">
        <v>19</v>
      </c>
      <c r="F347" s="237" t="s">
        <v>81</v>
      </c>
      <c r="G347" s="235"/>
      <c r="H347" s="238">
        <v>1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4" t="s">
        <v>130</v>
      </c>
      <c r="AU347" s="244" t="s">
        <v>83</v>
      </c>
      <c r="AV347" s="14" t="s">
        <v>83</v>
      </c>
      <c r="AW347" s="14" t="s">
        <v>35</v>
      </c>
      <c r="AX347" s="14" t="s">
        <v>81</v>
      </c>
      <c r="AY347" s="244" t="s">
        <v>119</v>
      </c>
    </row>
    <row r="348" s="2" customFormat="1" ht="16.5" customHeight="1">
      <c r="A348" s="39"/>
      <c r="B348" s="40"/>
      <c r="C348" s="205" t="s">
        <v>717</v>
      </c>
      <c r="D348" s="205" t="s">
        <v>121</v>
      </c>
      <c r="E348" s="206" t="s">
        <v>718</v>
      </c>
      <c r="F348" s="207" t="s">
        <v>719</v>
      </c>
      <c r="G348" s="208" t="s">
        <v>257</v>
      </c>
      <c r="H348" s="209">
        <v>3</v>
      </c>
      <c r="I348" s="210"/>
      <c r="J348" s="211">
        <f>ROUND(I348*H348,2)</f>
        <v>0</v>
      </c>
      <c r="K348" s="207" t="s">
        <v>125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126</v>
      </c>
      <c r="AT348" s="216" t="s">
        <v>121</v>
      </c>
      <c r="AU348" s="216" t="s">
        <v>83</v>
      </c>
      <c r="AY348" s="18" t="s">
        <v>119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126</v>
      </c>
      <c r="BM348" s="216" t="s">
        <v>720</v>
      </c>
    </row>
    <row r="349" s="2" customFormat="1">
      <c r="A349" s="39"/>
      <c r="B349" s="40"/>
      <c r="C349" s="41"/>
      <c r="D349" s="218" t="s">
        <v>128</v>
      </c>
      <c r="E349" s="41"/>
      <c r="F349" s="219" t="s">
        <v>721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128</v>
      </c>
      <c r="AU349" s="18" t="s">
        <v>83</v>
      </c>
    </row>
    <row r="350" s="13" customFormat="1">
      <c r="A350" s="13"/>
      <c r="B350" s="223"/>
      <c r="C350" s="224"/>
      <c r="D350" s="225" t="s">
        <v>130</v>
      </c>
      <c r="E350" s="226" t="s">
        <v>19</v>
      </c>
      <c r="F350" s="227" t="s">
        <v>266</v>
      </c>
      <c r="G350" s="224"/>
      <c r="H350" s="226" t="s">
        <v>19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130</v>
      </c>
      <c r="AU350" s="233" t="s">
        <v>83</v>
      </c>
      <c r="AV350" s="13" t="s">
        <v>81</v>
      </c>
      <c r="AW350" s="13" t="s">
        <v>35</v>
      </c>
      <c r="AX350" s="13" t="s">
        <v>73</v>
      </c>
      <c r="AY350" s="233" t="s">
        <v>119</v>
      </c>
    </row>
    <row r="351" s="14" customFormat="1">
      <c r="A351" s="14"/>
      <c r="B351" s="234"/>
      <c r="C351" s="235"/>
      <c r="D351" s="225" t="s">
        <v>130</v>
      </c>
      <c r="E351" s="236" t="s">
        <v>19</v>
      </c>
      <c r="F351" s="237" t="s">
        <v>144</v>
      </c>
      <c r="G351" s="235"/>
      <c r="H351" s="238">
        <v>3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130</v>
      </c>
      <c r="AU351" s="244" t="s">
        <v>83</v>
      </c>
      <c r="AV351" s="14" t="s">
        <v>83</v>
      </c>
      <c r="AW351" s="14" t="s">
        <v>35</v>
      </c>
      <c r="AX351" s="14" t="s">
        <v>81</v>
      </c>
      <c r="AY351" s="244" t="s">
        <v>119</v>
      </c>
    </row>
    <row r="352" s="12" customFormat="1" ht="22.8" customHeight="1">
      <c r="A352" s="12"/>
      <c r="B352" s="189"/>
      <c r="C352" s="190"/>
      <c r="D352" s="191" t="s">
        <v>72</v>
      </c>
      <c r="E352" s="203" t="s">
        <v>187</v>
      </c>
      <c r="F352" s="203" t="s">
        <v>267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SUM(P353:P410)</f>
        <v>0</v>
      </c>
      <c r="Q352" s="197"/>
      <c r="R352" s="198">
        <f>SUM(R353:R410)</f>
        <v>29.892877960000003</v>
      </c>
      <c r="S352" s="197"/>
      <c r="T352" s="199">
        <f>SUM(T353:T410)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81</v>
      </c>
      <c r="AT352" s="201" t="s">
        <v>72</v>
      </c>
      <c r="AU352" s="201" t="s">
        <v>81</v>
      </c>
      <c r="AY352" s="200" t="s">
        <v>119</v>
      </c>
      <c r="BK352" s="202">
        <f>SUM(BK353:BK410)</f>
        <v>0</v>
      </c>
    </row>
    <row r="353" s="2" customFormat="1" ht="24.15" customHeight="1">
      <c r="A353" s="39"/>
      <c r="B353" s="40"/>
      <c r="C353" s="205" t="s">
        <v>722</v>
      </c>
      <c r="D353" s="205" t="s">
        <v>121</v>
      </c>
      <c r="E353" s="206" t="s">
        <v>723</v>
      </c>
      <c r="F353" s="207" t="s">
        <v>724</v>
      </c>
      <c r="G353" s="208" t="s">
        <v>190</v>
      </c>
      <c r="H353" s="209">
        <v>18.050000000000001</v>
      </c>
      <c r="I353" s="210"/>
      <c r="J353" s="211">
        <f>ROUND(I353*H353,2)</f>
        <v>0</v>
      </c>
      <c r="K353" s="207" t="s">
        <v>125</v>
      </c>
      <c r="L353" s="45"/>
      <c r="M353" s="212" t="s">
        <v>19</v>
      </c>
      <c r="N353" s="213" t="s">
        <v>44</v>
      </c>
      <c r="O353" s="85"/>
      <c r="P353" s="214">
        <f>O353*H353</f>
        <v>0</v>
      </c>
      <c r="Q353" s="214">
        <v>0.1295</v>
      </c>
      <c r="R353" s="214">
        <f>Q353*H353</f>
        <v>2.337475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126</v>
      </c>
      <c r="AT353" s="216" t="s">
        <v>121</v>
      </c>
      <c r="AU353" s="216" t="s">
        <v>83</v>
      </c>
      <c r="AY353" s="18" t="s">
        <v>119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126</v>
      </c>
      <c r="BM353" s="216" t="s">
        <v>725</v>
      </c>
    </row>
    <row r="354" s="2" customFormat="1">
      <c r="A354" s="39"/>
      <c r="B354" s="40"/>
      <c r="C354" s="41"/>
      <c r="D354" s="218" t="s">
        <v>128</v>
      </c>
      <c r="E354" s="41"/>
      <c r="F354" s="219" t="s">
        <v>726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128</v>
      </c>
      <c r="AU354" s="18" t="s">
        <v>83</v>
      </c>
    </row>
    <row r="355" s="13" customFormat="1">
      <c r="A355" s="13"/>
      <c r="B355" s="223"/>
      <c r="C355" s="224"/>
      <c r="D355" s="225" t="s">
        <v>130</v>
      </c>
      <c r="E355" s="226" t="s">
        <v>19</v>
      </c>
      <c r="F355" s="227" t="s">
        <v>727</v>
      </c>
      <c r="G355" s="224"/>
      <c r="H355" s="226" t="s">
        <v>19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130</v>
      </c>
      <c r="AU355" s="233" t="s">
        <v>83</v>
      </c>
      <c r="AV355" s="13" t="s">
        <v>81</v>
      </c>
      <c r="AW355" s="13" t="s">
        <v>35</v>
      </c>
      <c r="AX355" s="13" t="s">
        <v>73</v>
      </c>
      <c r="AY355" s="233" t="s">
        <v>119</v>
      </c>
    </row>
    <row r="356" s="14" customFormat="1">
      <c r="A356" s="14"/>
      <c r="B356" s="234"/>
      <c r="C356" s="235"/>
      <c r="D356" s="225" t="s">
        <v>130</v>
      </c>
      <c r="E356" s="236" t="s">
        <v>19</v>
      </c>
      <c r="F356" s="237" t="s">
        <v>728</v>
      </c>
      <c r="G356" s="235"/>
      <c r="H356" s="238">
        <v>18.050000000000001</v>
      </c>
      <c r="I356" s="239"/>
      <c r="J356" s="235"/>
      <c r="K356" s="235"/>
      <c r="L356" s="240"/>
      <c r="M356" s="241"/>
      <c r="N356" s="242"/>
      <c r="O356" s="242"/>
      <c r="P356" s="242"/>
      <c r="Q356" s="242"/>
      <c r="R356" s="242"/>
      <c r="S356" s="242"/>
      <c r="T356" s="24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4" t="s">
        <v>130</v>
      </c>
      <c r="AU356" s="244" t="s">
        <v>83</v>
      </c>
      <c r="AV356" s="14" t="s">
        <v>83</v>
      </c>
      <c r="AW356" s="14" t="s">
        <v>35</v>
      </c>
      <c r="AX356" s="14" t="s">
        <v>81</v>
      </c>
      <c r="AY356" s="244" t="s">
        <v>119</v>
      </c>
    </row>
    <row r="357" s="2" customFormat="1" ht="16.5" customHeight="1">
      <c r="A357" s="39"/>
      <c r="B357" s="40"/>
      <c r="C357" s="262" t="s">
        <v>729</v>
      </c>
      <c r="D357" s="262" t="s">
        <v>539</v>
      </c>
      <c r="E357" s="263" t="s">
        <v>730</v>
      </c>
      <c r="F357" s="264" t="s">
        <v>731</v>
      </c>
      <c r="G357" s="265" t="s">
        <v>190</v>
      </c>
      <c r="H357" s="266">
        <v>18.411000000000001</v>
      </c>
      <c r="I357" s="267"/>
      <c r="J357" s="268">
        <f>ROUND(I357*H357,2)</f>
        <v>0</v>
      </c>
      <c r="K357" s="264" t="s">
        <v>125</v>
      </c>
      <c r="L357" s="269"/>
      <c r="M357" s="270" t="s">
        <v>19</v>
      </c>
      <c r="N357" s="271" t="s">
        <v>44</v>
      </c>
      <c r="O357" s="85"/>
      <c r="P357" s="214">
        <f>O357*H357</f>
        <v>0</v>
      </c>
      <c r="Q357" s="214">
        <v>0.028000000000000001</v>
      </c>
      <c r="R357" s="214">
        <f>Q357*H357</f>
        <v>0.51550800000000008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179</v>
      </c>
      <c r="AT357" s="216" t="s">
        <v>539</v>
      </c>
      <c r="AU357" s="216" t="s">
        <v>83</v>
      </c>
      <c r="AY357" s="18" t="s">
        <v>119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81</v>
      </c>
      <c r="BK357" s="217">
        <f>ROUND(I357*H357,2)</f>
        <v>0</v>
      </c>
      <c r="BL357" s="18" t="s">
        <v>126</v>
      </c>
      <c r="BM357" s="216" t="s">
        <v>732</v>
      </c>
    </row>
    <row r="358" s="14" customFormat="1">
      <c r="A358" s="14"/>
      <c r="B358" s="234"/>
      <c r="C358" s="235"/>
      <c r="D358" s="225" t="s">
        <v>130</v>
      </c>
      <c r="E358" s="235"/>
      <c r="F358" s="237" t="s">
        <v>733</v>
      </c>
      <c r="G358" s="235"/>
      <c r="H358" s="238">
        <v>18.411000000000001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130</v>
      </c>
      <c r="AU358" s="244" t="s">
        <v>83</v>
      </c>
      <c r="AV358" s="14" t="s">
        <v>83</v>
      </c>
      <c r="AW358" s="14" t="s">
        <v>4</v>
      </c>
      <c r="AX358" s="14" t="s">
        <v>81</v>
      </c>
      <c r="AY358" s="244" t="s">
        <v>119</v>
      </c>
    </row>
    <row r="359" s="2" customFormat="1" ht="24.15" customHeight="1">
      <c r="A359" s="39"/>
      <c r="B359" s="40"/>
      <c r="C359" s="205" t="s">
        <v>734</v>
      </c>
      <c r="D359" s="205" t="s">
        <v>121</v>
      </c>
      <c r="E359" s="206" t="s">
        <v>735</v>
      </c>
      <c r="F359" s="207" t="s">
        <v>736</v>
      </c>
      <c r="G359" s="208" t="s">
        <v>124</v>
      </c>
      <c r="H359" s="209">
        <v>2.7080000000000002</v>
      </c>
      <c r="I359" s="210"/>
      <c r="J359" s="211">
        <f>ROUND(I359*H359,2)</f>
        <v>0</v>
      </c>
      <c r="K359" s="207" t="s">
        <v>125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0.16192000000000001</v>
      </c>
      <c r="R359" s="214">
        <f>Q359*H359</f>
        <v>0.43847936000000004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126</v>
      </c>
      <c r="AT359" s="216" t="s">
        <v>121</v>
      </c>
      <c r="AU359" s="216" t="s">
        <v>83</v>
      </c>
      <c r="AY359" s="18" t="s">
        <v>119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126</v>
      </c>
      <c r="BM359" s="216" t="s">
        <v>737</v>
      </c>
    </row>
    <row r="360" s="2" customFormat="1">
      <c r="A360" s="39"/>
      <c r="B360" s="40"/>
      <c r="C360" s="41"/>
      <c r="D360" s="218" t="s">
        <v>128</v>
      </c>
      <c r="E360" s="41"/>
      <c r="F360" s="219" t="s">
        <v>738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128</v>
      </c>
      <c r="AU360" s="18" t="s">
        <v>83</v>
      </c>
    </row>
    <row r="361" s="13" customFormat="1">
      <c r="A361" s="13"/>
      <c r="B361" s="223"/>
      <c r="C361" s="224"/>
      <c r="D361" s="225" t="s">
        <v>130</v>
      </c>
      <c r="E361" s="226" t="s">
        <v>19</v>
      </c>
      <c r="F361" s="227" t="s">
        <v>727</v>
      </c>
      <c r="G361" s="224"/>
      <c r="H361" s="226" t="s">
        <v>19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130</v>
      </c>
      <c r="AU361" s="233" t="s">
        <v>83</v>
      </c>
      <c r="AV361" s="13" t="s">
        <v>81</v>
      </c>
      <c r="AW361" s="13" t="s">
        <v>35</v>
      </c>
      <c r="AX361" s="13" t="s">
        <v>73</v>
      </c>
      <c r="AY361" s="233" t="s">
        <v>119</v>
      </c>
    </row>
    <row r="362" s="14" customFormat="1">
      <c r="A362" s="14"/>
      <c r="B362" s="234"/>
      <c r="C362" s="235"/>
      <c r="D362" s="225" t="s">
        <v>130</v>
      </c>
      <c r="E362" s="236" t="s">
        <v>19</v>
      </c>
      <c r="F362" s="237" t="s">
        <v>739</v>
      </c>
      <c r="G362" s="235"/>
      <c r="H362" s="238">
        <v>2.7080000000000002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130</v>
      </c>
      <c r="AU362" s="244" t="s">
        <v>83</v>
      </c>
      <c r="AV362" s="14" t="s">
        <v>83</v>
      </c>
      <c r="AW362" s="14" t="s">
        <v>35</v>
      </c>
      <c r="AX362" s="14" t="s">
        <v>81</v>
      </c>
      <c r="AY362" s="244" t="s">
        <v>119</v>
      </c>
    </row>
    <row r="363" s="2" customFormat="1" ht="16.5" customHeight="1">
      <c r="A363" s="39"/>
      <c r="B363" s="40"/>
      <c r="C363" s="205" t="s">
        <v>740</v>
      </c>
      <c r="D363" s="205" t="s">
        <v>121</v>
      </c>
      <c r="E363" s="206" t="s">
        <v>741</v>
      </c>
      <c r="F363" s="207" t="s">
        <v>742</v>
      </c>
      <c r="G363" s="208" t="s">
        <v>124</v>
      </c>
      <c r="H363" s="209">
        <v>1239.21</v>
      </c>
      <c r="I363" s="210"/>
      <c r="J363" s="211">
        <f>ROUND(I363*H363,2)</f>
        <v>0</v>
      </c>
      <c r="K363" s="207" t="s">
        <v>125</v>
      </c>
      <c r="L363" s="45"/>
      <c r="M363" s="212" t="s">
        <v>19</v>
      </c>
      <c r="N363" s="213" t="s">
        <v>44</v>
      </c>
      <c r="O363" s="85"/>
      <c r="P363" s="214">
        <f>O363*H363</f>
        <v>0</v>
      </c>
      <c r="Q363" s="214">
        <v>0.00036000000000000002</v>
      </c>
      <c r="R363" s="214">
        <f>Q363*H363</f>
        <v>0.44611560000000006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126</v>
      </c>
      <c r="AT363" s="216" t="s">
        <v>121</v>
      </c>
      <c r="AU363" s="216" t="s">
        <v>83</v>
      </c>
      <c r="AY363" s="18" t="s">
        <v>119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81</v>
      </c>
      <c r="BK363" s="217">
        <f>ROUND(I363*H363,2)</f>
        <v>0</v>
      </c>
      <c r="BL363" s="18" t="s">
        <v>126</v>
      </c>
      <c r="BM363" s="216" t="s">
        <v>743</v>
      </c>
    </row>
    <row r="364" s="2" customFormat="1">
      <c r="A364" s="39"/>
      <c r="B364" s="40"/>
      <c r="C364" s="41"/>
      <c r="D364" s="218" t="s">
        <v>128</v>
      </c>
      <c r="E364" s="41"/>
      <c r="F364" s="219" t="s">
        <v>744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128</v>
      </c>
      <c r="AU364" s="18" t="s">
        <v>83</v>
      </c>
    </row>
    <row r="365" s="13" customFormat="1">
      <c r="A365" s="13"/>
      <c r="B365" s="223"/>
      <c r="C365" s="224"/>
      <c r="D365" s="225" t="s">
        <v>130</v>
      </c>
      <c r="E365" s="226" t="s">
        <v>19</v>
      </c>
      <c r="F365" s="227" t="s">
        <v>537</v>
      </c>
      <c r="G365" s="224"/>
      <c r="H365" s="226" t="s">
        <v>19</v>
      </c>
      <c r="I365" s="228"/>
      <c r="J365" s="224"/>
      <c r="K365" s="224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130</v>
      </c>
      <c r="AU365" s="233" t="s">
        <v>83</v>
      </c>
      <c r="AV365" s="13" t="s">
        <v>81</v>
      </c>
      <c r="AW365" s="13" t="s">
        <v>35</v>
      </c>
      <c r="AX365" s="13" t="s">
        <v>73</v>
      </c>
      <c r="AY365" s="233" t="s">
        <v>119</v>
      </c>
    </row>
    <row r="366" s="14" customFormat="1">
      <c r="A366" s="14"/>
      <c r="B366" s="234"/>
      <c r="C366" s="235"/>
      <c r="D366" s="225" t="s">
        <v>130</v>
      </c>
      <c r="E366" s="236" t="s">
        <v>19</v>
      </c>
      <c r="F366" s="237" t="s">
        <v>538</v>
      </c>
      <c r="G366" s="235"/>
      <c r="H366" s="238">
        <v>1162.3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130</v>
      </c>
      <c r="AU366" s="244" t="s">
        <v>83</v>
      </c>
      <c r="AV366" s="14" t="s">
        <v>83</v>
      </c>
      <c r="AW366" s="14" t="s">
        <v>35</v>
      </c>
      <c r="AX366" s="14" t="s">
        <v>73</v>
      </c>
      <c r="AY366" s="244" t="s">
        <v>119</v>
      </c>
    </row>
    <row r="367" s="13" customFormat="1">
      <c r="A367" s="13"/>
      <c r="B367" s="223"/>
      <c r="C367" s="224"/>
      <c r="D367" s="225" t="s">
        <v>130</v>
      </c>
      <c r="E367" s="226" t="s">
        <v>19</v>
      </c>
      <c r="F367" s="227" t="s">
        <v>565</v>
      </c>
      <c r="G367" s="224"/>
      <c r="H367" s="226" t="s">
        <v>19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130</v>
      </c>
      <c r="AU367" s="233" t="s">
        <v>83</v>
      </c>
      <c r="AV367" s="13" t="s">
        <v>81</v>
      </c>
      <c r="AW367" s="13" t="s">
        <v>35</v>
      </c>
      <c r="AX367" s="13" t="s">
        <v>73</v>
      </c>
      <c r="AY367" s="233" t="s">
        <v>119</v>
      </c>
    </row>
    <row r="368" s="14" customFormat="1">
      <c r="A368" s="14"/>
      <c r="B368" s="234"/>
      <c r="C368" s="235"/>
      <c r="D368" s="225" t="s">
        <v>130</v>
      </c>
      <c r="E368" s="236" t="s">
        <v>19</v>
      </c>
      <c r="F368" s="237" t="s">
        <v>566</v>
      </c>
      <c r="G368" s="235"/>
      <c r="H368" s="238">
        <v>32.700000000000003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4" t="s">
        <v>130</v>
      </c>
      <c r="AU368" s="244" t="s">
        <v>83</v>
      </c>
      <c r="AV368" s="14" t="s">
        <v>83</v>
      </c>
      <c r="AW368" s="14" t="s">
        <v>35</v>
      </c>
      <c r="AX368" s="14" t="s">
        <v>73</v>
      </c>
      <c r="AY368" s="244" t="s">
        <v>119</v>
      </c>
    </row>
    <row r="369" s="13" customFormat="1">
      <c r="A369" s="13"/>
      <c r="B369" s="223"/>
      <c r="C369" s="224"/>
      <c r="D369" s="225" t="s">
        <v>130</v>
      </c>
      <c r="E369" s="226" t="s">
        <v>19</v>
      </c>
      <c r="F369" s="227" t="s">
        <v>584</v>
      </c>
      <c r="G369" s="224"/>
      <c r="H369" s="226" t="s">
        <v>19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130</v>
      </c>
      <c r="AU369" s="233" t="s">
        <v>83</v>
      </c>
      <c r="AV369" s="13" t="s">
        <v>81</v>
      </c>
      <c r="AW369" s="13" t="s">
        <v>35</v>
      </c>
      <c r="AX369" s="13" t="s">
        <v>73</v>
      </c>
      <c r="AY369" s="233" t="s">
        <v>119</v>
      </c>
    </row>
    <row r="370" s="14" customFormat="1">
      <c r="A370" s="14"/>
      <c r="B370" s="234"/>
      <c r="C370" s="235"/>
      <c r="D370" s="225" t="s">
        <v>130</v>
      </c>
      <c r="E370" s="236" t="s">
        <v>19</v>
      </c>
      <c r="F370" s="237" t="s">
        <v>579</v>
      </c>
      <c r="G370" s="235"/>
      <c r="H370" s="238">
        <v>30.399999999999999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130</v>
      </c>
      <c r="AU370" s="244" t="s">
        <v>83</v>
      </c>
      <c r="AV370" s="14" t="s">
        <v>83</v>
      </c>
      <c r="AW370" s="14" t="s">
        <v>35</v>
      </c>
      <c r="AX370" s="14" t="s">
        <v>73</v>
      </c>
      <c r="AY370" s="244" t="s">
        <v>119</v>
      </c>
    </row>
    <row r="371" s="13" customFormat="1">
      <c r="A371" s="13"/>
      <c r="B371" s="223"/>
      <c r="C371" s="224"/>
      <c r="D371" s="225" t="s">
        <v>130</v>
      </c>
      <c r="E371" s="226" t="s">
        <v>19</v>
      </c>
      <c r="F371" s="227" t="s">
        <v>589</v>
      </c>
      <c r="G371" s="224"/>
      <c r="H371" s="226" t="s">
        <v>19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130</v>
      </c>
      <c r="AU371" s="233" t="s">
        <v>83</v>
      </c>
      <c r="AV371" s="13" t="s">
        <v>81</v>
      </c>
      <c r="AW371" s="13" t="s">
        <v>35</v>
      </c>
      <c r="AX371" s="13" t="s">
        <v>73</v>
      </c>
      <c r="AY371" s="233" t="s">
        <v>119</v>
      </c>
    </row>
    <row r="372" s="14" customFormat="1">
      <c r="A372" s="14"/>
      <c r="B372" s="234"/>
      <c r="C372" s="235"/>
      <c r="D372" s="225" t="s">
        <v>130</v>
      </c>
      <c r="E372" s="236" t="s">
        <v>19</v>
      </c>
      <c r="F372" s="237" t="s">
        <v>745</v>
      </c>
      <c r="G372" s="235"/>
      <c r="H372" s="238">
        <v>13.810000000000001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130</v>
      </c>
      <c r="AU372" s="244" t="s">
        <v>83</v>
      </c>
      <c r="AV372" s="14" t="s">
        <v>83</v>
      </c>
      <c r="AW372" s="14" t="s">
        <v>35</v>
      </c>
      <c r="AX372" s="14" t="s">
        <v>73</v>
      </c>
      <c r="AY372" s="244" t="s">
        <v>119</v>
      </c>
    </row>
    <row r="373" s="15" customFormat="1">
      <c r="A373" s="15"/>
      <c r="B373" s="245"/>
      <c r="C373" s="246"/>
      <c r="D373" s="225" t="s">
        <v>130</v>
      </c>
      <c r="E373" s="247" t="s">
        <v>19</v>
      </c>
      <c r="F373" s="248" t="s">
        <v>143</v>
      </c>
      <c r="G373" s="246"/>
      <c r="H373" s="249">
        <v>1239.21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5" t="s">
        <v>130</v>
      </c>
      <c r="AU373" s="255" t="s">
        <v>83</v>
      </c>
      <c r="AV373" s="15" t="s">
        <v>126</v>
      </c>
      <c r="AW373" s="15" t="s">
        <v>35</v>
      </c>
      <c r="AX373" s="15" t="s">
        <v>81</v>
      </c>
      <c r="AY373" s="255" t="s">
        <v>119</v>
      </c>
    </row>
    <row r="374" s="2" customFormat="1" ht="16.5" customHeight="1">
      <c r="A374" s="39"/>
      <c r="B374" s="40"/>
      <c r="C374" s="205" t="s">
        <v>746</v>
      </c>
      <c r="D374" s="205" t="s">
        <v>121</v>
      </c>
      <c r="E374" s="206" t="s">
        <v>747</v>
      </c>
      <c r="F374" s="207" t="s">
        <v>748</v>
      </c>
      <c r="G374" s="208" t="s">
        <v>124</v>
      </c>
      <c r="H374" s="209">
        <v>242</v>
      </c>
      <c r="I374" s="210"/>
      <c r="J374" s="211">
        <f>ROUND(I374*H374,2)</f>
        <v>0</v>
      </c>
      <c r="K374" s="207" t="s">
        <v>125</v>
      </c>
      <c r="L374" s="45"/>
      <c r="M374" s="212" t="s">
        <v>19</v>
      </c>
      <c r="N374" s="213" t="s">
        <v>44</v>
      </c>
      <c r="O374" s="85"/>
      <c r="P374" s="214">
        <f>O374*H374</f>
        <v>0</v>
      </c>
      <c r="Q374" s="214">
        <v>0.00046999999999999999</v>
      </c>
      <c r="R374" s="214">
        <f>Q374*H374</f>
        <v>0.11373999999999999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126</v>
      </c>
      <c r="AT374" s="216" t="s">
        <v>121</v>
      </c>
      <c r="AU374" s="216" t="s">
        <v>83</v>
      </c>
      <c r="AY374" s="18" t="s">
        <v>119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126</v>
      </c>
      <c r="BM374" s="216" t="s">
        <v>749</v>
      </c>
    </row>
    <row r="375" s="2" customFormat="1">
      <c r="A375" s="39"/>
      <c r="B375" s="40"/>
      <c r="C375" s="41"/>
      <c r="D375" s="218" t="s">
        <v>128</v>
      </c>
      <c r="E375" s="41"/>
      <c r="F375" s="219" t="s">
        <v>750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128</v>
      </c>
      <c r="AU375" s="18" t="s">
        <v>83</v>
      </c>
    </row>
    <row r="376" s="13" customFormat="1">
      <c r="A376" s="13"/>
      <c r="B376" s="223"/>
      <c r="C376" s="224"/>
      <c r="D376" s="225" t="s">
        <v>130</v>
      </c>
      <c r="E376" s="226" t="s">
        <v>19</v>
      </c>
      <c r="F376" s="227" t="s">
        <v>751</v>
      </c>
      <c r="G376" s="224"/>
      <c r="H376" s="226" t="s">
        <v>19</v>
      </c>
      <c r="I376" s="228"/>
      <c r="J376" s="224"/>
      <c r="K376" s="224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130</v>
      </c>
      <c r="AU376" s="233" t="s">
        <v>83</v>
      </c>
      <c r="AV376" s="13" t="s">
        <v>81</v>
      </c>
      <c r="AW376" s="13" t="s">
        <v>35</v>
      </c>
      <c r="AX376" s="13" t="s">
        <v>73</v>
      </c>
      <c r="AY376" s="233" t="s">
        <v>119</v>
      </c>
    </row>
    <row r="377" s="14" customFormat="1">
      <c r="A377" s="14"/>
      <c r="B377" s="234"/>
      <c r="C377" s="235"/>
      <c r="D377" s="225" t="s">
        <v>130</v>
      </c>
      <c r="E377" s="236" t="s">
        <v>19</v>
      </c>
      <c r="F377" s="237" t="s">
        <v>752</v>
      </c>
      <c r="G377" s="235"/>
      <c r="H377" s="238">
        <v>23.199999999999999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4" t="s">
        <v>130</v>
      </c>
      <c r="AU377" s="244" t="s">
        <v>83</v>
      </c>
      <c r="AV377" s="14" t="s">
        <v>83</v>
      </c>
      <c r="AW377" s="14" t="s">
        <v>35</v>
      </c>
      <c r="AX377" s="14" t="s">
        <v>73</v>
      </c>
      <c r="AY377" s="244" t="s">
        <v>119</v>
      </c>
    </row>
    <row r="378" s="13" customFormat="1">
      <c r="A378" s="13"/>
      <c r="B378" s="223"/>
      <c r="C378" s="224"/>
      <c r="D378" s="225" t="s">
        <v>130</v>
      </c>
      <c r="E378" s="226" t="s">
        <v>19</v>
      </c>
      <c r="F378" s="227" t="s">
        <v>554</v>
      </c>
      <c r="G378" s="224"/>
      <c r="H378" s="226" t="s">
        <v>19</v>
      </c>
      <c r="I378" s="228"/>
      <c r="J378" s="224"/>
      <c r="K378" s="224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130</v>
      </c>
      <c r="AU378" s="233" t="s">
        <v>83</v>
      </c>
      <c r="AV378" s="13" t="s">
        <v>81</v>
      </c>
      <c r="AW378" s="13" t="s">
        <v>35</v>
      </c>
      <c r="AX378" s="13" t="s">
        <v>73</v>
      </c>
      <c r="AY378" s="233" t="s">
        <v>119</v>
      </c>
    </row>
    <row r="379" s="14" customFormat="1">
      <c r="A379" s="14"/>
      <c r="B379" s="234"/>
      <c r="C379" s="235"/>
      <c r="D379" s="225" t="s">
        <v>130</v>
      </c>
      <c r="E379" s="236" t="s">
        <v>19</v>
      </c>
      <c r="F379" s="237" t="s">
        <v>555</v>
      </c>
      <c r="G379" s="235"/>
      <c r="H379" s="238">
        <v>218.80000000000001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130</v>
      </c>
      <c r="AU379" s="244" t="s">
        <v>83</v>
      </c>
      <c r="AV379" s="14" t="s">
        <v>83</v>
      </c>
      <c r="AW379" s="14" t="s">
        <v>35</v>
      </c>
      <c r="AX379" s="14" t="s">
        <v>73</v>
      </c>
      <c r="AY379" s="244" t="s">
        <v>119</v>
      </c>
    </row>
    <row r="380" s="15" customFormat="1">
      <c r="A380" s="15"/>
      <c r="B380" s="245"/>
      <c r="C380" s="246"/>
      <c r="D380" s="225" t="s">
        <v>130</v>
      </c>
      <c r="E380" s="247" t="s">
        <v>19</v>
      </c>
      <c r="F380" s="248" t="s">
        <v>143</v>
      </c>
      <c r="G380" s="246"/>
      <c r="H380" s="249">
        <v>242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5" t="s">
        <v>130</v>
      </c>
      <c r="AU380" s="255" t="s">
        <v>83</v>
      </c>
      <c r="AV380" s="15" t="s">
        <v>126</v>
      </c>
      <c r="AW380" s="15" t="s">
        <v>35</v>
      </c>
      <c r="AX380" s="15" t="s">
        <v>81</v>
      </c>
      <c r="AY380" s="255" t="s">
        <v>119</v>
      </c>
    </row>
    <row r="381" s="2" customFormat="1" ht="16.5" customHeight="1">
      <c r="A381" s="39"/>
      <c r="B381" s="40"/>
      <c r="C381" s="205" t="s">
        <v>753</v>
      </c>
      <c r="D381" s="205" t="s">
        <v>121</v>
      </c>
      <c r="E381" s="206" t="s">
        <v>754</v>
      </c>
      <c r="F381" s="207" t="s">
        <v>755</v>
      </c>
      <c r="G381" s="208" t="s">
        <v>190</v>
      </c>
      <c r="H381" s="209">
        <v>86</v>
      </c>
      <c r="I381" s="210"/>
      <c r="J381" s="211">
        <f>ROUND(I381*H381,2)</f>
        <v>0</v>
      </c>
      <c r="K381" s="207" t="s">
        <v>125</v>
      </c>
      <c r="L381" s="45"/>
      <c r="M381" s="212" t="s">
        <v>19</v>
      </c>
      <c r="N381" s="213" t="s">
        <v>44</v>
      </c>
      <c r="O381" s="85"/>
      <c r="P381" s="214">
        <f>O381*H381</f>
        <v>0</v>
      </c>
      <c r="Q381" s="214">
        <v>0.29221000000000003</v>
      </c>
      <c r="R381" s="214">
        <f>Q381*H381</f>
        <v>25.130060000000004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126</v>
      </c>
      <c r="AT381" s="216" t="s">
        <v>121</v>
      </c>
      <c r="AU381" s="216" t="s">
        <v>83</v>
      </c>
      <c r="AY381" s="18" t="s">
        <v>119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81</v>
      </c>
      <c r="BK381" s="217">
        <f>ROUND(I381*H381,2)</f>
        <v>0</v>
      </c>
      <c r="BL381" s="18" t="s">
        <v>126</v>
      </c>
      <c r="BM381" s="216" t="s">
        <v>756</v>
      </c>
    </row>
    <row r="382" s="2" customFormat="1">
      <c r="A382" s="39"/>
      <c r="B382" s="40"/>
      <c r="C382" s="41"/>
      <c r="D382" s="218" t="s">
        <v>128</v>
      </c>
      <c r="E382" s="41"/>
      <c r="F382" s="219" t="s">
        <v>757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128</v>
      </c>
      <c r="AU382" s="18" t="s">
        <v>83</v>
      </c>
    </row>
    <row r="383" s="13" customFormat="1">
      <c r="A383" s="13"/>
      <c r="B383" s="223"/>
      <c r="C383" s="224"/>
      <c r="D383" s="225" t="s">
        <v>130</v>
      </c>
      <c r="E383" s="226" t="s">
        <v>19</v>
      </c>
      <c r="F383" s="227" t="s">
        <v>758</v>
      </c>
      <c r="G383" s="224"/>
      <c r="H383" s="226" t="s">
        <v>19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130</v>
      </c>
      <c r="AU383" s="233" t="s">
        <v>83</v>
      </c>
      <c r="AV383" s="13" t="s">
        <v>81</v>
      </c>
      <c r="AW383" s="13" t="s">
        <v>35</v>
      </c>
      <c r="AX383" s="13" t="s">
        <v>73</v>
      </c>
      <c r="AY383" s="233" t="s">
        <v>119</v>
      </c>
    </row>
    <row r="384" s="14" customFormat="1">
      <c r="A384" s="14"/>
      <c r="B384" s="234"/>
      <c r="C384" s="235"/>
      <c r="D384" s="225" t="s">
        <v>130</v>
      </c>
      <c r="E384" s="236" t="s">
        <v>19</v>
      </c>
      <c r="F384" s="237" t="s">
        <v>759</v>
      </c>
      <c r="G384" s="235"/>
      <c r="H384" s="238">
        <v>85.900000000000006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4" t="s">
        <v>130</v>
      </c>
      <c r="AU384" s="244" t="s">
        <v>83</v>
      </c>
      <c r="AV384" s="14" t="s">
        <v>83</v>
      </c>
      <c r="AW384" s="14" t="s">
        <v>35</v>
      </c>
      <c r="AX384" s="14" t="s">
        <v>73</v>
      </c>
      <c r="AY384" s="244" t="s">
        <v>119</v>
      </c>
    </row>
    <row r="385" s="13" customFormat="1">
      <c r="A385" s="13"/>
      <c r="B385" s="223"/>
      <c r="C385" s="224"/>
      <c r="D385" s="225" t="s">
        <v>130</v>
      </c>
      <c r="E385" s="226" t="s">
        <v>19</v>
      </c>
      <c r="F385" s="227" t="s">
        <v>760</v>
      </c>
      <c r="G385" s="224"/>
      <c r="H385" s="226" t="s">
        <v>19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130</v>
      </c>
      <c r="AU385" s="233" t="s">
        <v>83</v>
      </c>
      <c r="AV385" s="13" t="s">
        <v>81</v>
      </c>
      <c r="AW385" s="13" t="s">
        <v>35</v>
      </c>
      <c r="AX385" s="13" t="s">
        <v>73</v>
      </c>
      <c r="AY385" s="233" t="s">
        <v>119</v>
      </c>
    </row>
    <row r="386" s="14" customFormat="1">
      <c r="A386" s="14"/>
      <c r="B386" s="234"/>
      <c r="C386" s="235"/>
      <c r="D386" s="225" t="s">
        <v>130</v>
      </c>
      <c r="E386" s="236" t="s">
        <v>19</v>
      </c>
      <c r="F386" s="237" t="s">
        <v>761</v>
      </c>
      <c r="G386" s="235"/>
      <c r="H386" s="238">
        <v>0.10000000000000001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130</v>
      </c>
      <c r="AU386" s="244" t="s">
        <v>83</v>
      </c>
      <c r="AV386" s="14" t="s">
        <v>83</v>
      </c>
      <c r="AW386" s="14" t="s">
        <v>35</v>
      </c>
      <c r="AX386" s="14" t="s">
        <v>73</v>
      </c>
      <c r="AY386" s="244" t="s">
        <v>119</v>
      </c>
    </row>
    <row r="387" s="15" customFormat="1">
      <c r="A387" s="15"/>
      <c r="B387" s="245"/>
      <c r="C387" s="246"/>
      <c r="D387" s="225" t="s">
        <v>130</v>
      </c>
      <c r="E387" s="247" t="s">
        <v>19</v>
      </c>
      <c r="F387" s="248" t="s">
        <v>143</v>
      </c>
      <c r="G387" s="246"/>
      <c r="H387" s="249">
        <v>86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5" t="s">
        <v>130</v>
      </c>
      <c r="AU387" s="255" t="s">
        <v>83</v>
      </c>
      <c r="AV387" s="15" t="s">
        <v>126</v>
      </c>
      <c r="AW387" s="15" t="s">
        <v>35</v>
      </c>
      <c r="AX387" s="15" t="s">
        <v>81</v>
      </c>
      <c r="AY387" s="255" t="s">
        <v>119</v>
      </c>
    </row>
    <row r="388" s="2" customFormat="1" ht="16.5" customHeight="1">
      <c r="A388" s="39"/>
      <c r="B388" s="40"/>
      <c r="C388" s="262" t="s">
        <v>762</v>
      </c>
      <c r="D388" s="262" t="s">
        <v>539</v>
      </c>
      <c r="E388" s="263" t="s">
        <v>763</v>
      </c>
      <c r="F388" s="264" t="s">
        <v>764</v>
      </c>
      <c r="G388" s="265" t="s">
        <v>257</v>
      </c>
      <c r="H388" s="266">
        <v>77</v>
      </c>
      <c r="I388" s="267"/>
      <c r="J388" s="268">
        <f>ROUND(I388*H388,2)</f>
        <v>0</v>
      </c>
      <c r="K388" s="264" t="s">
        <v>19</v>
      </c>
      <c r="L388" s="269"/>
      <c r="M388" s="270" t="s">
        <v>19</v>
      </c>
      <c r="N388" s="271" t="s">
        <v>44</v>
      </c>
      <c r="O388" s="85"/>
      <c r="P388" s="214">
        <f>O388*H388</f>
        <v>0</v>
      </c>
      <c r="Q388" s="214">
        <v>0.0118</v>
      </c>
      <c r="R388" s="214">
        <f>Q388*H388</f>
        <v>0.90859999999999996</v>
      </c>
      <c r="S388" s="214">
        <v>0</v>
      </c>
      <c r="T388" s="21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179</v>
      </c>
      <c r="AT388" s="216" t="s">
        <v>539</v>
      </c>
      <c r="AU388" s="216" t="s">
        <v>83</v>
      </c>
      <c r="AY388" s="18" t="s">
        <v>119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126</v>
      </c>
      <c r="BM388" s="216" t="s">
        <v>765</v>
      </c>
    </row>
    <row r="389" s="14" customFormat="1">
      <c r="A389" s="14"/>
      <c r="B389" s="234"/>
      <c r="C389" s="235"/>
      <c r="D389" s="225" t="s">
        <v>130</v>
      </c>
      <c r="E389" s="236" t="s">
        <v>19</v>
      </c>
      <c r="F389" s="237" t="s">
        <v>766</v>
      </c>
      <c r="G389" s="235"/>
      <c r="H389" s="238">
        <v>77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130</v>
      </c>
      <c r="AU389" s="244" t="s">
        <v>83</v>
      </c>
      <c r="AV389" s="14" t="s">
        <v>83</v>
      </c>
      <c r="AW389" s="14" t="s">
        <v>35</v>
      </c>
      <c r="AX389" s="14" t="s">
        <v>81</v>
      </c>
      <c r="AY389" s="244" t="s">
        <v>119</v>
      </c>
    </row>
    <row r="390" s="2" customFormat="1" ht="16.5" customHeight="1">
      <c r="A390" s="39"/>
      <c r="B390" s="40"/>
      <c r="C390" s="262" t="s">
        <v>767</v>
      </c>
      <c r="D390" s="262" t="s">
        <v>539</v>
      </c>
      <c r="E390" s="263" t="s">
        <v>768</v>
      </c>
      <c r="F390" s="264" t="s">
        <v>769</v>
      </c>
      <c r="G390" s="265" t="s">
        <v>257</v>
      </c>
      <c r="H390" s="266">
        <v>9</v>
      </c>
      <c r="I390" s="267"/>
      <c r="J390" s="268">
        <f>ROUND(I390*H390,2)</f>
        <v>0</v>
      </c>
      <c r="K390" s="264" t="s">
        <v>19</v>
      </c>
      <c r="L390" s="269"/>
      <c r="M390" s="270" t="s">
        <v>19</v>
      </c>
      <c r="N390" s="271" t="s">
        <v>44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179</v>
      </c>
      <c r="AT390" s="216" t="s">
        <v>539</v>
      </c>
      <c r="AU390" s="216" t="s">
        <v>83</v>
      </c>
      <c r="AY390" s="18" t="s">
        <v>119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81</v>
      </c>
      <c r="BK390" s="217">
        <f>ROUND(I390*H390,2)</f>
        <v>0</v>
      </c>
      <c r="BL390" s="18" t="s">
        <v>126</v>
      </c>
      <c r="BM390" s="216" t="s">
        <v>770</v>
      </c>
    </row>
    <row r="391" s="2" customFormat="1" ht="16.5" customHeight="1">
      <c r="A391" s="39"/>
      <c r="B391" s="40"/>
      <c r="C391" s="205" t="s">
        <v>771</v>
      </c>
      <c r="D391" s="205" t="s">
        <v>121</v>
      </c>
      <c r="E391" s="206" t="s">
        <v>772</v>
      </c>
      <c r="F391" s="207" t="s">
        <v>773</v>
      </c>
      <c r="G391" s="208" t="s">
        <v>124</v>
      </c>
      <c r="H391" s="209">
        <v>290</v>
      </c>
      <c r="I391" s="210"/>
      <c r="J391" s="211">
        <f>ROUND(I391*H391,2)</f>
        <v>0</v>
      </c>
      <c r="K391" s="207" t="s">
        <v>125</v>
      </c>
      <c r="L391" s="45"/>
      <c r="M391" s="212" t="s">
        <v>19</v>
      </c>
      <c r="N391" s="213" t="s">
        <v>44</v>
      </c>
      <c r="O391" s="85"/>
      <c r="P391" s="214">
        <f>O391*H391</f>
        <v>0</v>
      </c>
      <c r="Q391" s="214">
        <v>1.0000000000000001E-05</v>
      </c>
      <c r="R391" s="214">
        <f>Q391*H391</f>
        <v>0.0029000000000000002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237</v>
      </c>
      <c r="AT391" s="216" t="s">
        <v>121</v>
      </c>
      <c r="AU391" s="216" t="s">
        <v>83</v>
      </c>
      <c r="AY391" s="18" t="s">
        <v>119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81</v>
      </c>
      <c r="BK391" s="217">
        <f>ROUND(I391*H391,2)</f>
        <v>0</v>
      </c>
      <c r="BL391" s="18" t="s">
        <v>237</v>
      </c>
      <c r="BM391" s="216" t="s">
        <v>774</v>
      </c>
    </row>
    <row r="392" s="2" customFormat="1">
      <c r="A392" s="39"/>
      <c r="B392" s="40"/>
      <c r="C392" s="41"/>
      <c r="D392" s="218" t="s">
        <v>128</v>
      </c>
      <c r="E392" s="41"/>
      <c r="F392" s="219" t="s">
        <v>775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128</v>
      </c>
      <c r="AU392" s="18" t="s">
        <v>83</v>
      </c>
    </row>
    <row r="393" s="13" customFormat="1">
      <c r="A393" s="13"/>
      <c r="B393" s="223"/>
      <c r="C393" s="224"/>
      <c r="D393" s="225" t="s">
        <v>130</v>
      </c>
      <c r="E393" s="226" t="s">
        <v>19</v>
      </c>
      <c r="F393" s="227" t="s">
        <v>776</v>
      </c>
      <c r="G393" s="224"/>
      <c r="H393" s="226" t="s">
        <v>19</v>
      </c>
      <c r="I393" s="228"/>
      <c r="J393" s="224"/>
      <c r="K393" s="224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130</v>
      </c>
      <c r="AU393" s="233" t="s">
        <v>83</v>
      </c>
      <c r="AV393" s="13" t="s">
        <v>81</v>
      </c>
      <c r="AW393" s="13" t="s">
        <v>35</v>
      </c>
      <c r="AX393" s="13" t="s">
        <v>73</v>
      </c>
      <c r="AY393" s="233" t="s">
        <v>119</v>
      </c>
    </row>
    <row r="394" s="13" customFormat="1">
      <c r="A394" s="13"/>
      <c r="B394" s="223"/>
      <c r="C394" s="224"/>
      <c r="D394" s="225" t="s">
        <v>130</v>
      </c>
      <c r="E394" s="226" t="s">
        <v>19</v>
      </c>
      <c r="F394" s="227" t="s">
        <v>482</v>
      </c>
      <c r="G394" s="224"/>
      <c r="H394" s="226" t="s">
        <v>19</v>
      </c>
      <c r="I394" s="228"/>
      <c r="J394" s="224"/>
      <c r="K394" s="224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130</v>
      </c>
      <c r="AU394" s="233" t="s">
        <v>83</v>
      </c>
      <c r="AV394" s="13" t="s">
        <v>81</v>
      </c>
      <c r="AW394" s="13" t="s">
        <v>35</v>
      </c>
      <c r="AX394" s="13" t="s">
        <v>73</v>
      </c>
      <c r="AY394" s="233" t="s">
        <v>119</v>
      </c>
    </row>
    <row r="395" s="14" customFormat="1">
      <c r="A395" s="14"/>
      <c r="B395" s="234"/>
      <c r="C395" s="235"/>
      <c r="D395" s="225" t="s">
        <v>130</v>
      </c>
      <c r="E395" s="236" t="s">
        <v>19</v>
      </c>
      <c r="F395" s="237" t="s">
        <v>644</v>
      </c>
      <c r="G395" s="235"/>
      <c r="H395" s="238">
        <v>80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130</v>
      </c>
      <c r="AU395" s="244" t="s">
        <v>83</v>
      </c>
      <c r="AV395" s="14" t="s">
        <v>83</v>
      </c>
      <c r="AW395" s="14" t="s">
        <v>35</v>
      </c>
      <c r="AX395" s="14" t="s">
        <v>73</v>
      </c>
      <c r="AY395" s="244" t="s">
        <v>119</v>
      </c>
    </row>
    <row r="396" s="13" customFormat="1">
      <c r="A396" s="13"/>
      <c r="B396" s="223"/>
      <c r="C396" s="224"/>
      <c r="D396" s="225" t="s">
        <v>130</v>
      </c>
      <c r="E396" s="226" t="s">
        <v>19</v>
      </c>
      <c r="F396" s="227" t="s">
        <v>484</v>
      </c>
      <c r="G396" s="224"/>
      <c r="H396" s="226" t="s">
        <v>19</v>
      </c>
      <c r="I396" s="228"/>
      <c r="J396" s="224"/>
      <c r="K396" s="224"/>
      <c r="L396" s="229"/>
      <c r="M396" s="230"/>
      <c r="N396" s="231"/>
      <c r="O396" s="231"/>
      <c r="P396" s="231"/>
      <c r="Q396" s="231"/>
      <c r="R396" s="231"/>
      <c r="S396" s="231"/>
      <c r="T396" s="23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3" t="s">
        <v>130</v>
      </c>
      <c r="AU396" s="233" t="s">
        <v>83</v>
      </c>
      <c r="AV396" s="13" t="s">
        <v>81</v>
      </c>
      <c r="AW396" s="13" t="s">
        <v>35</v>
      </c>
      <c r="AX396" s="13" t="s">
        <v>73</v>
      </c>
      <c r="AY396" s="233" t="s">
        <v>119</v>
      </c>
    </row>
    <row r="397" s="14" customFormat="1">
      <c r="A397" s="14"/>
      <c r="B397" s="234"/>
      <c r="C397" s="235"/>
      <c r="D397" s="225" t="s">
        <v>130</v>
      </c>
      <c r="E397" s="236" t="s">
        <v>19</v>
      </c>
      <c r="F397" s="237" t="s">
        <v>645</v>
      </c>
      <c r="G397" s="235"/>
      <c r="H397" s="238">
        <v>210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130</v>
      </c>
      <c r="AU397" s="244" t="s">
        <v>83</v>
      </c>
      <c r="AV397" s="14" t="s">
        <v>83</v>
      </c>
      <c r="AW397" s="14" t="s">
        <v>35</v>
      </c>
      <c r="AX397" s="14" t="s">
        <v>73</v>
      </c>
      <c r="AY397" s="244" t="s">
        <v>119</v>
      </c>
    </row>
    <row r="398" s="15" customFormat="1">
      <c r="A398" s="15"/>
      <c r="B398" s="245"/>
      <c r="C398" s="246"/>
      <c r="D398" s="225" t="s">
        <v>130</v>
      </c>
      <c r="E398" s="247" t="s">
        <v>19</v>
      </c>
      <c r="F398" s="248" t="s">
        <v>143</v>
      </c>
      <c r="G398" s="246"/>
      <c r="H398" s="249">
        <v>290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5" t="s">
        <v>130</v>
      </c>
      <c r="AU398" s="255" t="s">
        <v>83</v>
      </c>
      <c r="AV398" s="15" t="s">
        <v>126</v>
      </c>
      <c r="AW398" s="15" t="s">
        <v>35</v>
      </c>
      <c r="AX398" s="15" t="s">
        <v>81</v>
      </c>
      <c r="AY398" s="255" t="s">
        <v>119</v>
      </c>
    </row>
    <row r="399" s="2" customFormat="1" ht="21.75" customHeight="1">
      <c r="A399" s="39"/>
      <c r="B399" s="40"/>
      <c r="C399" s="205" t="s">
        <v>326</v>
      </c>
      <c r="D399" s="205" t="s">
        <v>121</v>
      </c>
      <c r="E399" s="206" t="s">
        <v>777</v>
      </c>
      <c r="F399" s="207" t="s">
        <v>778</v>
      </c>
      <c r="G399" s="208" t="s">
        <v>124</v>
      </c>
      <c r="H399" s="209">
        <v>1239.21</v>
      </c>
      <c r="I399" s="210"/>
      <c r="J399" s="211">
        <f>ROUND(I399*H399,2)</f>
        <v>0</v>
      </c>
      <c r="K399" s="207" t="s">
        <v>125</v>
      </c>
      <c r="L399" s="45"/>
      <c r="M399" s="212" t="s">
        <v>19</v>
      </c>
      <c r="N399" s="213" t="s">
        <v>44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126</v>
      </c>
      <c r="AT399" s="216" t="s">
        <v>121</v>
      </c>
      <c r="AU399" s="216" t="s">
        <v>83</v>
      </c>
      <c r="AY399" s="18" t="s">
        <v>119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81</v>
      </c>
      <c r="BK399" s="217">
        <f>ROUND(I399*H399,2)</f>
        <v>0</v>
      </c>
      <c r="BL399" s="18" t="s">
        <v>126</v>
      </c>
      <c r="BM399" s="216" t="s">
        <v>779</v>
      </c>
    </row>
    <row r="400" s="2" customFormat="1">
      <c r="A400" s="39"/>
      <c r="B400" s="40"/>
      <c r="C400" s="41"/>
      <c r="D400" s="218" t="s">
        <v>128</v>
      </c>
      <c r="E400" s="41"/>
      <c r="F400" s="219" t="s">
        <v>780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128</v>
      </c>
      <c r="AU400" s="18" t="s">
        <v>83</v>
      </c>
    </row>
    <row r="401" s="13" customFormat="1">
      <c r="A401" s="13"/>
      <c r="B401" s="223"/>
      <c r="C401" s="224"/>
      <c r="D401" s="225" t="s">
        <v>130</v>
      </c>
      <c r="E401" s="226" t="s">
        <v>19</v>
      </c>
      <c r="F401" s="227" t="s">
        <v>781</v>
      </c>
      <c r="G401" s="224"/>
      <c r="H401" s="226" t="s">
        <v>19</v>
      </c>
      <c r="I401" s="228"/>
      <c r="J401" s="224"/>
      <c r="K401" s="224"/>
      <c r="L401" s="229"/>
      <c r="M401" s="230"/>
      <c r="N401" s="231"/>
      <c r="O401" s="231"/>
      <c r="P401" s="231"/>
      <c r="Q401" s="231"/>
      <c r="R401" s="231"/>
      <c r="S401" s="231"/>
      <c r="T401" s="23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3" t="s">
        <v>130</v>
      </c>
      <c r="AU401" s="233" t="s">
        <v>83</v>
      </c>
      <c r="AV401" s="13" t="s">
        <v>81</v>
      </c>
      <c r="AW401" s="13" t="s">
        <v>35</v>
      </c>
      <c r="AX401" s="13" t="s">
        <v>73</v>
      </c>
      <c r="AY401" s="233" t="s">
        <v>119</v>
      </c>
    </row>
    <row r="402" s="13" customFormat="1">
      <c r="A402" s="13"/>
      <c r="B402" s="223"/>
      <c r="C402" s="224"/>
      <c r="D402" s="225" t="s">
        <v>130</v>
      </c>
      <c r="E402" s="226" t="s">
        <v>19</v>
      </c>
      <c r="F402" s="227" t="s">
        <v>537</v>
      </c>
      <c r="G402" s="224"/>
      <c r="H402" s="226" t="s">
        <v>19</v>
      </c>
      <c r="I402" s="228"/>
      <c r="J402" s="224"/>
      <c r="K402" s="224"/>
      <c r="L402" s="229"/>
      <c r="M402" s="230"/>
      <c r="N402" s="231"/>
      <c r="O402" s="231"/>
      <c r="P402" s="231"/>
      <c r="Q402" s="231"/>
      <c r="R402" s="231"/>
      <c r="S402" s="231"/>
      <c r="T402" s="23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3" t="s">
        <v>130</v>
      </c>
      <c r="AU402" s="233" t="s">
        <v>83</v>
      </c>
      <c r="AV402" s="13" t="s">
        <v>81</v>
      </c>
      <c r="AW402" s="13" t="s">
        <v>35</v>
      </c>
      <c r="AX402" s="13" t="s">
        <v>73</v>
      </c>
      <c r="AY402" s="233" t="s">
        <v>119</v>
      </c>
    </row>
    <row r="403" s="14" customFormat="1">
      <c r="A403" s="14"/>
      <c r="B403" s="234"/>
      <c r="C403" s="235"/>
      <c r="D403" s="225" t="s">
        <v>130</v>
      </c>
      <c r="E403" s="236" t="s">
        <v>19</v>
      </c>
      <c r="F403" s="237" t="s">
        <v>538</v>
      </c>
      <c r="G403" s="235"/>
      <c r="H403" s="238">
        <v>1162.3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130</v>
      </c>
      <c r="AU403" s="244" t="s">
        <v>83</v>
      </c>
      <c r="AV403" s="14" t="s">
        <v>83</v>
      </c>
      <c r="AW403" s="14" t="s">
        <v>35</v>
      </c>
      <c r="AX403" s="14" t="s">
        <v>73</v>
      </c>
      <c r="AY403" s="244" t="s">
        <v>119</v>
      </c>
    </row>
    <row r="404" s="13" customFormat="1">
      <c r="A404" s="13"/>
      <c r="B404" s="223"/>
      <c r="C404" s="224"/>
      <c r="D404" s="225" t="s">
        <v>130</v>
      </c>
      <c r="E404" s="226" t="s">
        <v>19</v>
      </c>
      <c r="F404" s="227" t="s">
        <v>565</v>
      </c>
      <c r="G404" s="224"/>
      <c r="H404" s="226" t="s">
        <v>19</v>
      </c>
      <c r="I404" s="228"/>
      <c r="J404" s="224"/>
      <c r="K404" s="224"/>
      <c r="L404" s="229"/>
      <c r="M404" s="230"/>
      <c r="N404" s="231"/>
      <c r="O404" s="231"/>
      <c r="P404" s="231"/>
      <c r="Q404" s="231"/>
      <c r="R404" s="231"/>
      <c r="S404" s="231"/>
      <c r="T404" s="23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3" t="s">
        <v>130</v>
      </c>
      <c r="AU404" s="233" t="s">
        <v>83</v>
      </c>
      <c r="AV404" s="13" t="s">
        <v>81</v>
      </c>
      <c r="AW404" s="13" t="s">
        <v>35</v>
      </c>
      <c r="AX404" s="13" t="s">
        <v>73</v>
      </c>
      <c r="AY404" s="233" t="s">
        <v>119</v>
      </c>
    </row>
    <row r="405" s="14" customFormat="1">
      <c r="A405" s="14"/>
      <c r="B405" s="234"/>
      <c r="C405" s="235"/>
      <c r="D405" s="225" t="s">
        <v>130</v>
      </c>
      <c r="E405" s="236" t="s">
        <v>19</v>
      </c>
      <c r="F405" s="237" t="s">
        <v>782</v>
      </c>
      <c r="G405" s="235"/>
      <c r="H405" s="238">
        <v>32.700000000000003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130</v>
      </c>
      <c r="AU405" s="244" t="s">
        <v>83</v>
      </c>
      <c r="AV405" s="14" t="s">
        <v>83</v>
      </c>
      <c r="AW405" s="14" t="s">
        <v>35</v>
      </c>
      <c r="AX405" s="14" t="s">
        <v>73</v>
      </c>
      <c r="AY405" s="244" t="s">
        <v>119</v>
      </c>
    </row>
    <row r="406" s="13" customFormat="1">
      <c r="A406" s="13"/>
      <c r="B406" s="223"/>
      <c r="C406" s="224"/>
      <c r="D406" s="225" t="s">
        <v>130</v>
      </c>
      <c r="E406" s="226" t="s">
        <v>19</v>
      </c>
      <c r="F406" s="227" t="s">
        <v>584</v>
      </c>
      <c r="G406" s="224"/>
      <c r="H406" s="226" t="s">
        <v>19</v>
      </c>
      <c r="I406" s="228"/>
      <c r="J406" s="224"/>
      <c r="K406" s="224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130</v>
      </c>
      <c r="AU406" s="233" t="s">
        <v>83</v>
      </c>
      <c r="AV406" s="13" t="s">
        <v>81</v>
      </c>
      <c r="AW406" s="13" t="s">
        <v>35</v>
      </c>
      <c r="AX406" s="13" t="s">
        <v>73</v>
      </c>
      <c r="AY406" s="233" t="s">
        <v>119</v>
      </c>
    </row>
    <row r="407" s="14" customFormat="1">
      <c r="A407" s="14"/>
      <c r="B407" s="234"/>
      <c r="C407" s="235"/>
      <c r="D407" s="225" t="s">
        <v>130</v>
      </c>
      <c r="E407" s="236" t="s">
        <v>19</v>
      </c>
      <c r="F407" s="237" t="s">
        <v>579</v>
      </c>
      <c r="G407" s="235"/>
      <c r="H407" s="238">
        <v>30.399999999999999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130</v>
      </c>
      <c r="AU407" s="244" t="s">
        <v>83</v>
      </c>
      <c r="AV407" s="14" t="s">
        <v>83</v>
      </c>
      <c r="AW407" s="14" t="s">
        <v>35</v>
      </c>
      <c r="AX407" s="14" t="s">
        <v>73</v>
      </c>
      <c r="AY407" s="244" t="s">
        <v>119</v>
      </c>
    </row>
    <row r="408" s="13" customFormat="1">
      <c r="A408" s="13"/>
      <c r="B408" s="223"/>
      <c r="C408" s="224"/>
      <c r="D408" s="225" t="s">
        <v>130</v>
      </c>
      <c r="E408" s="226" t="s">
        <v>19</v>
      </c>
      <c r="F408" s="227" t="s">
        <v>589</v>
      </c>
      <c r="G408" s="224"/>
      <c r="H408" s="226" t="s">
        <v>19</v>
      </c>
      <c r="I408" s="228"/>
      <c r="J408" s="224"/>
      <c r="K408" s="224"/>
      <c r="L408" s="229"/>
      <c r="M408" s="230"/>
      <c r="N408" s="231"/>
      <c r="O408" s="231"/>
      <c r="P408" s="231"/>
      <c r="Q408" s="231"/>
      <c r="R408" s="231"/>
      <c r="S408" s="231"/>
      <c r="T408" s="23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3" t="s">
        <v>130</v>
      </c>
      <c r="AU408" s="233" t="s">
        <v>83</v>
      </c>
      <c r="AV408" s="13" t="s">
        <v>81</v>
      </c>
      <c r="AW408" s="13" t="s">
        <v>35</v>
      </c>
      <c r="AX408" s="13" t="s">
        <v>73</v>
      </c>
      <c r="AY408" s="233" t="s">
        <v>119</v>
      </c>
    </row>
    <row r="409" s="14" customFormat="1">
      <c r="A409" s="14"/>
      <c r="B409" s="234"/>
      <c r="C409" s="235"/>
      <c r="D409" s="225" t="s">
        <v>130</v>
      </c>
      <c r="E409" s="236" t="s">
        <v>19</v>
      </c>
      <c r="F409" s="237" t="s">
        <v>620</v>
      </c>
      <c r="G409" s="235"/>
      <c r="H409" s="238">
        <v>13.810000000000001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130</v>
      </c>
      <c r="AU409" s="244" t="s">
        <v>83</v>
      </c>
      <c r="AV409" s="14" t="s">
        <v>83</v>
      </c>
      <c r="AW409" s="14" t="s">
        <v>35</v>
      </c>
      <c r="AX409" s="14" t="s">
        <v>73</v>
      </c>
      <c r="AY409" s="244" t="s">
        <v>119</v>
      </c>
    </row>
    <row r="410" s="15" customFormat="1">
      <c r="A410" s="15"/>
      <c r="B410" s="245"/>
      <c r="C410" s="246"/>
      <c r="D410" s="225" t="s">
        <v>130</v>
      </c>
      <c r="E410" s="247" t="s">
        <v>19</v>
      </c>
      <c r="F410" s="248" t="s">
        <v>143</v>
      </c>
      <c r="G410" s="246"/>
      <c r="H410" s="249">
        <v>1239.21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5" t="s">
        <v>130</v>
      </c>
      <c r="AU410" s="255" t="s">
        <v>83</v>
      </c>
      <c r="AV410" s="15" t="s">
        <v>126</v>
      </c>
      <c r="AW410" s="15" t="s">
        <v>35</v>
      </c>
      <c r="AX410" s="15" t="s">
        <v>81</v>
      </c>
      <c r="AY410" s="255" t="s">
        <v>119</v>
      </c>
    </row>
    <row r="411" s="12" customFormat="1" ht="22.8" customHeight="1">
      <c r="A411" s="12"/>
      <c r="B411" s="189"/>
      <c r="C411" s="190"/>
      <c r="D411" s="191" t="s">
        <v>72</v>
      </c>
      <c r="E411" s="203" t="s">
        <v>783</v>
      </c>
      <c r="F411" s="203" t="s">
        <v>784</v>
      </c>
      <c r="G411" s="190"/>
      <c r="H411" s="190"/>
      <c r="I411" s="193"/>
      <c r="J411" s="204">
        <f>BK411</f>
        <v>0</v>
      </c>
      <c r="K411" s="190"/>
      <c r="L411" s="195"/>
      <c r="M411" s="196"/>
      <c r="N411" s="197"/>
      <c r="O411" s="197"/>
      <c r="P411" s="198">
        <f>SUM(P412:P423)</f>
        <v>0</v>
      </c>
      <c r="Q411" s="197"/>
      <c r="R411" s="198">
        <f>SUM(R412:R423)</f>
        <v>0</v>
      </c>
      <c r="S411" s="197"/>
      <c r="T411" s="199">
        <f>SUM(T412:T423)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0" t="s">
        <v>81</v>
      </c>
      <c r="AT411" s="201" t="s">
        <v>72</v>
      </c>
      <c r="AU411" s="201" t="s">
        <v>81</v>
      </c>
      <c r="AY411" s="200" t="s">
        <v>119</v>
      </c>
      <c r="BK411" s="202">
        <f>SUM(BK412:BK423)</f>
        <v>0</v>
      </c>
    </row>
    <row r="412" s="2" customFormat="1" ht="24.15" customHeight="1">
      <c r="A412" s="39"/>
      <c r="B412" s="40"/>
      <c r="C412" s="205" t="s">
        <v>785</v>
      </c>
      <c r="D412" s="205" t="s">
        <v>121</v>
      </c>
      <c r="E412" s="206" t="s">
        <v>786</v>
      </c>
      <c r="F412" s="207" t="s">
        <v>787</v>
      </c>
      <c r="G412" s="208" t="s">
        <v>240</v>
      </c>
      <c r="H412" s="209">
        <v>394.13799999999998</v>
      </c>
      <c r="I412" s="210"/>
      <c r="J412" s="211">
        <f>ROUND(I412*H412,2)</f>
        <v>0</v>
      </c>
      <c r="K412" s="207" t="s">
        <v>125</v>
      </c>
      <c r="L412" s="45"/>
      <c r="M412" s="212" t="s">
        <v>19</v>
      </c>
      <c r="N412" s="213" t="s">
        <v>44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126</v>
      </c>
      <c r="AT412" s="216" t="s">
        <v>121</v>
      </c>
      <c r="AU412" s="216" t="s">
        <v>83</v>
      </c>
      <c r="AY412" s="18" t="s">
        <v>119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81</v>
      </c>
      <c r="BK412" s="217">
        <f>ROUND(I412*H412,2)</f>
        <v>0</v>
      </c>
      <c r="BL412" s="18" t="s">
        <v>126</v>
      </c>
      <c r="BM412" s="216" t="s">
        <v>788</v>
      </c>
    </row>
    <row r="413" s="2" customFormat="1">
      <c r="A413" s="39"/>
      <c r="B413" s="40"/>
      <c r="C413" s="41"/>
      <c r="D413" s="218" t="s">
        <v>128</v>
      </c>
      <c r="E413" s="41"/>
      <c r="F413" s="219" t="s">
        <v>789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128</v>
      </c>
      <c r="AU413" s="18" t="s">
        <v>83</v>
      </c>
    </row>
    <row r="414" s="14" customFormat="1">
      <c r="A414" s="14"/>
      <c r="B414" s="234"/>
      <c r="C414" s="235"/>
      <c r="D414" s="225" t="s">
        <v>130</v>
      </c>
      <c r="E414" s="235"/>
      <c r="F414" s="237" t="s">
        <v>790</v>
      </c>
      <c r="G414" s="235"/>
      <c r="H414" s="238">
        <v>394.13799999999998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130</v>
      </c>
      <c r="AU414" s="244" t="s">
        <v>83</v>
      </c>
      <c r="AV414" s="14" t="s">
        <v>83</v>
      </c>
      <c r="AW414" s="14" t="s">
        <v>4</v>
      </c>
      <c r="AX414" s="14" t="s">
        <v>81</v>
      </c>
      <c r="AY414" s="244" t="s">
        <v>119</v>
      </c>
    </row>
    <row r="415" s="2" customFormat="1" ht="24.15" customHeight="1">
      <c r="A415" s="39"/>
      <c r="B415" s="40"/>
      <c r="C415" s="205" t="s">
        <v>791</v>
      </c>
      <c r="D415" s="205" t="s">
        <v>121</v>
      </c>
      <c r="E415" s="206" t="s">
        <v>792</v>
      </c>
      <c r="F415" s="207" t="s">
        <v>793</v>
      </c>
      <c r="G415" s="208" t="s">
        <v>240</v>
      </c>
      <c r="H415" s="209">
        <v>394.13799999999998</v>
      </c>
      <c r="I415" s="210"/>
      <c r="J415" s="211">
        <f>ROUND(I415*H415,2)</f>
        <v>0</v>
      </c>
      <c r="K415" s="207" t="s">
        <v>125</v>
      </c>
      <c r="L415" s="45"/>
      <c r="M415" s="212" t="s">
        <v>19</v>
      </c>
      <c r="N415" s="213" t="s">
        <v>44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126</v>
      </c>
      <c r="AT415" s="216" t="s">
        <v>121</v>
      </c>
      <c r="AU415" s="216" t="s">
        <v>83</v>
      </c>
      <c r="AY415" s="18" t="s">
        <v>119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81</v>
      </c>
      <c r="BK415" s="217">
        <f>ROUND(I415*H415,2)</f>
        <v>0</v>
      </c>
      <c r="BL415" s="18" t="s">
        <v>126</v>
      </c>
      <c r="BM415" s="216" t="s">
        <v>794</v>
      </c>
    </row>
    <row r="416" s="2" customFormat="1">
      <c r="A416" s="39"/>
      <c r="B416" s="40"/>
      <c r="C416" s="41"/>
      <c r="D416" s="218" t="s">
        <v>128</v>
      </c>
      <c r="E416" s="41"/>
      <c r="F416" s="219" t="s">
        <v>795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128</v>
      </c>
      <c r="AU416" s="18" t="s">
        <v>83</v>
      </c>
    </row>
    <row r="417" s="14" customFormat="1">
      <c r="A417" s="14"/>
      <c r="B417" s="234"/>
      <c r="C417" s="235"/>
      <c r="D417" s="225" t="s">
        <v>130</v>
      </c>
      <c r="E417" s="235"/>
      <c r="F417" s="237" t="s">
        <v>790</v>
      </c>
      <c r="G417" s="235"/>
      <c r="H417" s="238">
        <v>394.13799999999998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130</v>
      </c>
      <c r="AU417" s="244" t="s">
        <v>83</v>
      </c>
      <c r="AV417" s="14" t="s">
        <v>83</v>
      </c>
      <c r="AW417" s="14" t="s">
        <v>4</v>
      </c>
      <c r="AX417" s="14" t="s">
        <v>81</v>
      </c>
      <c r="AY417" s="244" t="s">
        <v>119</v>
      </c>
    </row>
    <row r="418" s="2" customFormat="1" ht="24.15" customHeight="1">
      <c r="A418" s="39"/>
      <c r="B418" s="40"/>
      <c r="C418" s="205" t="s">
        <v>796</v>
      </c>
      <c r="D418" s="205" t="s">
        <v>121</v>
      </c>
      <c r="E418" s="206" t="s">
        <v>797</v>
      </c>
      <c r="F418" s="207" t="s">
        <v>798</v>
      </c>
      <c r="G418" s="208" t="s">
        <v>240</v>
      </c>
      <c r="H418" s="209">
        <v>788.27499999999998</v>
      </c>
      <c r="I418" s="210"/>
      <c r="J418" s="211">
        <f>ROUND(I418*H418,2)</f>
        <v>0</v>
      </c>
      <c r="K418" s="207" t="s">
        <v>125</v>
      </c>
      <c r="L418" s="45"/>
      <c r="M418" s="212" t="s">
        <v>19</v>
      </c>
      <c r="N418" s="213" t="s">
        <v>44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126</v>
      </c>
      <c r="AT418" s="216" t="s">
        <v>121</v>
      </c>
      <c r="AU418" s="216" t="s">
        <v>83</v>
      </c>
      <c r="AY418" s="18" t="s">
        <v>119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81</v>
      </c>
      <c r="BK418" s="217">
        <f>ROUND(I418*H418,2)</f>
        <v>0</v>
      </c>
      <c r="BL418" s="18" t="s">
        <v>126</v>
      </c>
      <c r="BM418" s="216" t="s">
        <v>799</v>
      </c>
    </row>
    <row r="419" s="2" customFormat="1">
      <c r="A419" s="39"/>
      <c r="B419" s="40"/>
      <c r="C419" s="41"/>
      <c r="D419" s="218" t="s">
        <v>128</v>
      </c>
      <c r="E419" s="41"/>
      <c r="F419" s="219" t="s">
        <v>800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128</v>
      </c>
      <c r="AU419" s="18" t="s">
        <v>83</v>
      </c>
    </row>
    <row r="420" s="2" customFormat="1" ht="24.15" customHeight="1">
      <c r="A420" s="39"/>
      <c r="B420" s="40"/>
      <c r="C420" s="205" t="s">
        <v>801</v>
      </c>
      <c r="D420" s="205" t="s">
        <v>121</v>
      </c>
      <c r="E420" s="206" t="s">
        <v>802</v>
      </c>
      <c r="F420" s="207" t="s">
        <v>803</v>
      </c>
      <c r="G420" s="208" t="s">
        <v>240</v>
      </c>
      <c r="H420" s="209">
        <v>2364.8249999999998</v>
      </c>
      <c r="I420" s="210"/>
      <c r="J420" s="211">
        <f>ROUND(I420*H420,2)</f>
        <v>0</v>
      </c>
      <c r="K420" s="207" t="s">
        <v>125</v>
      </c>
      <c r="L420" s="45"/>
      <c r="M420" s="212" t="s">
        <v>19</v>
      </c>
      <c r="N420" s="213" t="s">
        <v>44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126</v>
      </c>
      <c r="AT420" s="216" t="s">
        <v>121</v>
      </c>
      <c r="AU420" s="216" t="s">
        <v>83</v>
      </c>
      <c r="AY420" s="18" t="s">
        <v>119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81</v>
      </c>
      <c r="BK420" s="217">
        <f>ROUND(I420*H420,2)</f>
        <v>0</v>
      </c>
      <c r="BL420" s="18" t="s">
        <v>126</v>
      </c>
      <c r="BM420" s="216" t="s">
        <v>804</v>
      </c>
    </row>
    <row r="421" s="2" customFormat="1">
      <c r="A421" s="39"/>
      <c r="B421" s="40"/>
      <c r="C421" s="41"/>
      <c r="D421" s="218" t="s">
        <v>128</v>
      </c>
      <c r="E421" s="41"/>
      <c r="F421" s="219" t="s">
        <v>805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128</v>
      </c>
      <c r="AU421" s="18" t="s">
        <v>83</v>
      </c>
    </row>
    <row r="422" s="2" customFormat="1">
      <c r="A422" s="39"/>
      <c r="B422" s="40"/>
      <c r="C422" s="41"/>
      <c r="D422" s="225" t="s">
        <v>230</v>
      </c>
      <c r="E422" s="41"/>
      <c r="F422" s="256" t="s">
        <v>806</v>
      </c>
      <c r="G422" s="41"/>
      <c r="H422" s="41"/>
      <c r="I422" s="220"/>
      <c r="J422" s="41"/>
      <c r="K422" s="41"/>
      <c r="L422" s="45"/>
      <c r="M422" s="221"/>
      <c r="N422" s="222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230</v>
      </c>
      <c r="AU422" s="18" t="s">
        <v>83</v>
      </c>
    </row>
    <row r="423" s="14" customFormat="1">
      <c r="A423" s="14"/>
      <c r="B423" s="234"/>
      <c r="C423" s="235"/>
      <c r="D423" s="225" t="s">
        <v>130</v>
      </c>
      <c r="E423" s="235"/>
      <c r="F423" s="237" t="s">
        <v>807</v>
      </c>
      <c r="G423" s="235"/>
      <c r="H423" s="238">
        <v>2364.8249999999998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130</v>
      </c>
      <c r="AU423" s="244" t="s">
        <v>83</v>
      </c>
      <c r="AV423" s="14" t="s">
        <v>83</v>
      </c>
      <c r="AW423" s="14" t="s">
        <v>4</v>
      </c>
      <c r="AX423" s="14" t="s">
        <v>81</v>
      </c>
      <c r="AY423" s="244" t="s">
        <v>119</v>
      </c>
    </row>
    <row r="424" s="12" customFormat="1" ht="25.92" customHeight="1">
      <c r="A424" s="12"/>
      <c r="B424" s="189"/>
      <c r="C424" s="190"/>
      <c r="D424" s="191" t="s">
        <v>72</v>
      </c>
      <c r="E424" s="192" t="s">
        <v>367</v>
      </c>
      <c r="F424" s="192" t="s">
        <v>368</v>
      </c>
      <c r="G424" s="190"/>
      <c r="H424" s="190"/>
      <c r="I424" s="193"/>
      <c r="J424" s="194">
        <f>BK424</f>
        <v>0</v>
      </c>
      <c r="K424" s="190"/>
      <c r="L424" s="195"/>
      <c r="M424" s="196"/>
      <c r="N424" s="197"/>
      <c r="O424" s="197"/>
      <c r="P424" s="198">
        <f>P425+P462+P566+P578+P595+P617+P630+P647+P673</f>
        <v>0</v>
      </c>
      <c r="Q424" s="197"/>
      <c r="R424" s="198">
        <f>R425+R462+R566+R578+R595+R617+R630+R647+R673</f>
        <v>20.84487811</v>
      </c>
      <c r="S424" s="197"/>
      <c r="T424" s="199">
        <f>T425+T462+T566+T578+T595+T617+T630+T647+T673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0" t="s">
        <v>83</v>
      </c>
      <c r="AT424" s="201" t="s">
        <v>72</v>
      </c>
      <c r="AU424" s="201" t="s">
        <v>73</v>
      </c>
      <c r="AY424" s="200" t="s">
        <v>119</v>
      </c>
      <c r="BK424" s="202">
        <f>BK425+BK462+BK566+BK578+BK595+BK617+BK630+BK647+BK673</f>
        <v>0</v>
      </c>
    </row>
    <row r="425" s="12" customFormat="1" ht="22.8" customHeight="1">
      <c r="A425" s="12"/>
      <c r="B425" s="189"/>
      <c r="C425" s="190"/>
      <c r="D425" s="191" t="s">
        <v>72</v>
      </c>
      <c r="E425" s="203" t="s">
        <v>808</v>
      </c>
      <c r="F425" s="203" t="s">
        <v>809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SUM(P426:P461)</f>
        <v>0</v>
      </c>
      <c r="Q425" s="197"/>
      <c r="R425" s="198">
        <f>SUM(R426:R461)</f>
        <v>0.23377967999999999</v>
      </c>
      <c r="S425" s="197"/>
      <c r="T425" s="199">
        <f>SUM(T426:T461)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0" t="s">
        <v>83</v>
      </c>
      <c r="AT425" s="201" t="s">
        <v>72</v>
      </c>
      <c r="AU425" s="201" t="s">
        <v>81</v>
      </c>
      <c r="AY425" s="200" t="s">
        <v>119</v>
      </c>
      <c r="BK425" s="202">
        <f>SUM(BK426:BK461)</f>
        <v>0</v>
      </c>
    </row>
    <row r="426" s="2" customFormat="1" ht="21.75" customHeight="1">
      <c r="A426" s="39"/>
      <c r="B426" s="40"/>
      <c r="C426" s="205" t="s">
        <v>810</v>
      </c>
      <c r="D426" s="205" t="s">
        <v>121</v>
      </c>
      <c r="E426" s="206" t="s">
        <v>811</v>
      </c>
      <c r="F426" s="207" t="s">
        <v>812</v>
      </c>
      <c r="G426" s="208" t="s">
        <v>124</v>
      </c>
      <c r="H426" s="209">
        <v>15.705</v>
      </c>
      <c r="I426" s="210"/>
      <c r="J426" s="211">
        <f>ROUND(I426*H426,2)</f>
        <v>0</v>
      </c>
      <c r="K426" s="207" t="s">
        <v>125</v>
      </c>
      <c r="L426" s="45"/>
      <c r="M426" s="212" t="s">
        <v>19</v>
      </c>
      <c r="N426" s="213" t="s">
        <v>44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237</v>
      </c>
      <c r="AT426" s="216" t="s">
        <v>121</v>
      </c>
      <c r="AU426" s="216" t="s">
        <v>83</v>
      </c>
      <c r="AY426" s="18" t="s">
        <v>119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81</v>
      </c>
      <c r="BK426" s="217">
        <f>ROUND(I426*H426,2)</f>
        <v>0</v>
      </c>
      <c r="BL426" s="18" t="s">
        <v>237</v>
      </c>
      <c r="BM426" s="216" t="s">
        <v>813</v>
      </c>
    </row>
    <row r="427" s="2" customFormat="1">
      <c r="A427" s="39"/>
      <c r="B427" s="40"/>
      <c r="C427" s="41"/>
      <c r="D427" s="218" t="s">
        <v>128</v>
      </c>
      <c r="E427" s="41"/>
      <c r="F427" s="219" t="s">
        <v>814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128</v>
      </c>
      <c r="AU427" s="18" t="s">
        <v>83</v>
      </c>
    </row>
    <row r="428" s="13" customFormat="1">
      <c r="A428" s="13"/>
      <c r="B428" s="223"/>
      <c r="C428" s="224"/>
      <c r="D428" s="225" t="s">
        <v>130</v>
      </c>
      <c r="E428" s="226" t="s">
        <v>19</v>
      </c>
      <c r="F428" s="227" t="s">
        <v>448</v>
      </c>
      <c r="G428" s="224"/>
      <c r="H428" s="226" t="s">
        <v>19</v>
      </c>
      <c r="I428" s="228"/>
      <c r="J428" s="224"/>
      <c r="K428" s="224"/>
      <c r="L428" s="229"/>
      <c r="M428" s="230"/>
      <c r="N428" s="231"/>
      <c r="O428" s="231"/>
      <c r="P428" s="231"/>
      <c r="Q428" s="231"/>
      <c r="R428" s="231"/>
      <c r="S428" s="231"/>
      <c r="T428" s="23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3" t="s">
        <v>130</v>
      </c>
      <c r="AU428" s="233" t="s">
        <v>83</v>
      </c>
      <c r="AV428" s="13" t="s">
        <v>81</v>
      </c>
      <c r="AW428" s="13" t="s">
        <v>35</v>
      </c>
      <c r="AX428" s="13" t="s">
        <v>73</v>
      </c>
      <c r="AY428" s="233" t="s">
        <v>119</v>
      </c>
    </row>
    <row r="429" s="14" customFormat="1">
      <c r="A429" s="14"/>
      <c r="B429" s="234"/>
      <c r="C429" s="235"/>
      <c r="D429" s="225" t="s">
        <v>130</v>
      </c>
      <c r="E429" s="236" t="s">
        <v>19</v>
      </c>
      <c r="F429" s="237" t="s">
        <v>815</v>
      </c>
      <c r="G429" s="235"/>
      <c r="H429" s="238">
        <v>7.2999999999999998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4" t="s">
        <v>130</v>
      </c>
      <c r="AU429" s="244" t="s">
        <v>83</v>
      </c>
      <c r="AV429" s="14" t="s">
        <v>83</v>
      </c>
      <c r="AW429" s="14" t="s">
        <v>35</v>
      </c>
      <c r="AX429" s="14" t="s">
        <v>73</v>
      </c>
      <c r="AY429" s="244" t="s">
        <v>119</v>
      </c>
    </row>
    <row r="430" s="13" customFormat="1">
      <c r="A430" s="13"/>
      <c r="B430" s="223"/>
      <c r="C430" s="224"/>
      <c r="D430" s="225" t="s">
        <v>130</v>
      </c>
      <c r="E430" s="226" t="s">
        <v>19</v>
      </c>
      <c r="F430" s="227" t="s">
        <v>141</v>
      </c>
      <c r="G430" s="224"/>
      <c r="H430" s="226" t="s">
        <v>19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130</v>
      </c>
      <c r="AU430" s="233" t="s">
        <v>83</v>
      </c>
      <c r="AV430" s="13" t="s">
        <v>81</v>
      </c>
      <c r="AW430" s="13" t="s">
        <v>35</v>
      </c>
      <c r="AX430" s="13" t="s">
        <v>73</v>
      </c>
      <c r="AY430" s="233" t="s">
        <v>119</v>
      </c>
    </row>
    <row r="431" s="14" customFormat="1">
      <c r="A431" s="14"/>
      <c r="B431" s="234"/>
      <c r="C431" s="235"/>
      <c r="D431" s="225" t="s">
        <v>130</v>
      </c>
      <c r="E431" s="236" t="s">
        <v>19</v>
      </c>
      <c r="F431" s="237" t="s">
        <v>816</v>
      </c>
      <c r="G431" s="235"/>
      <c r="H431" s="238">
        <v>8.4049999999999994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4" t="s">
        <v>130</v>
      </c>
      <c r="AU431" s="244" t="s">
        <v>83</v>
      </c>
      <c r="AV431" s="14" t="s">
        <v>83</v>
      </c>
      <c r="AW431" s="14" t="s">
        <v>35</v>
      </c>
      <c r="AX431" s="14" t="s">
        <v>73</v>
      </c>
      <c r="AY431" s="244" t="s">
        <v>119</v>
      </c>
    </row>
    <row r="432" s="15" customFormat="1">
      <c r="A432" s="15"/>
      <c r="B432" s="245"/>
      <c r="C432" s="246"/>
      <c r="D432" s="225" t="s">
        <v>130</v>
      </c>
      <c r="E432" s="247" t="s">
        <v>19</v>
      </c>
      <c r="F432" s="248" t="s">
        <v>143</v>
      </c>
      <c r="G432" s="246"/>
      <c r="H432" s="249">
        <v>15.704999999999998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5" t="s">
        <v>130</v>
      </c>
      <c r="AU432" s="255" t="s">
        <v>83</v>
      </c>
      <c r="AV432" s="15" t="s">
        <v>126</v>
      </c>
      <c r="AW432" s="15" t="s">
        <v>35</v>
      </c>
      <c r="AX432" s="15" t="s">
        <v>81</v>
      </c>
      <c r="AY432" s="255" t="s">
        <v>119</v>
      </c>
    </row>
    <row r="433" s="2" customFormat="1" ht="16.5" customHeight="1">
      <c r="A433" s="39"/>
      <c r="B433" s="40"/>
      <c r="C433" s="262" t="s">
        <v>817</v>
      </c>
      <c r="D433" s="262" t="s">
        <v>539</v>
      </c>
      <c r="E433" s="263" t="s">
        <v>818</v>
      </c>
      <c r="F433" s="264" t="s">
        <v>819</v>
      </c>
      <c r="G433" s="265" t="s">
        <v>820</v>
      </c>
      <c r="H433" s="266">
        <v>5.3399999999999999</v>
      </c>
      <c r="I433" s="267"/>
      <c r="J433" s="268">
        <f>ROUND(I433*H433,2)</f>
        <v>0</v>
      </c>
      <c r="K433" s="264" t="s">
        <v>125</v>
      </c>
      <c r="L433" s="269"/>
      <c r="M433" s="270" t="s">
        <v>19</v>
      </c>
      <c r="N433" s="271" t="s">
        <v>44</v>
      </c>
      <c r="O433" s="85"/>
      <c r="P433" s="214">
        <f>O433*H433</f>
        <v>0</v>
      </c>
      <c r="Q433" s="214">
        <v>0.001</v>
      </c>
      <c r="R433" s="214">
        <f>Q433*H433</f>
        <v>0.0053400000000000001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345</v>
      </c>
      <c r="AT433" s="216" t="s">
        <v>539</v>
      </c>
      <c r="AU433" s="216" t="s">
        <v>83</v>
      </c>
      <c r="AY433" s="18" t="s">
        <v>119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81</v>
      </c>
      <c r="BK433" s="217">
        <f>ROUND(I433*H433,2)</f>
        <v>0</v>
      </c>
      <c r="BL433" s="18" t="s">
        <v>237</v>
      </c>
      <c r="BM433" s="216" t="s">
        <v>821</v>
      </c>
    </row>
    <row r="434" s="14" customFormat="1">
      <c r="A434" s="14"/>
      <c r="B434" s="234"/>
      <c r="C434" s="235"/>
      <c r="D434" s="225" t="s">
        <v>130</v>
      </c>
      <c r="E434" s="235"/>
      <c r="F434" s="237" t="s">
        <v>822</v>
      </c>
      <c r="G434" s="235"/>
      <c r="H434" s="238">
        <v>5.3399999999999999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130</v>
      </c>
      <c r="AU434" s="244" t="s">
        <v>83</v>
      </c>
      <c r="AV434" s="14" t="s">
        <v>83</v>
      </c>
      <c r="AW434" s="14" t="s">
        <v>4</v>
      </c>
      <c r="AX434" s="14" t="s">
        <v>81</v>
      </c>
      <c r="AY434" s="244" t="s">
        <v>119</v>
      </c>
    </row>
    <row r="435" s="2" customFormat="1" ht="16.5" customHeight="1">
      <c r="A435" s="39"/>
      <c r="B435" s="40"/>
      <c r="C435" s="205" t="s">
        <v>823</v>
      </c>
      <c r="D435" s="205" t="s">
        <v>121</v>
      </c>
      <c r="E435" s="206" t="s">
        <v>824</v>
      </c>
      <c r="F435" s="207" t="s">
        <v>825</v>
      </c>
      <c r="G435" s="208" t="s">
        <v>124</v>
      </c>
      <c r="H435" s="209">
        <v>15.705</v>
      </c>
      <c r="I435" s="210"/>
      <c r="J435" s="211">
        <f>ROUND(I435*H435,2)</f>
        <v>0</v>
      </c>
      <c r="K435" s="207" t="s">
        <v>125</v>
      </c>
      <c r="L435" s="45"/>
      <c r="M435" s="212" t="s">
        <v>19</v>
      </c>
      <c r="N435" s="213" t="s">
        <v>44</v>
      </c>
      <c r="O435" s="85"/>
      <c r="P435" s="214">
        <f>O435*H435</f>
        <v>0</v>
      </c>
      <c r="Q435" s="214">
        <v>0.00040000000000000002</v>
      </c>
      <c r="R435" s="214">
        <f>Q435*H435</f>
        <v>0.0062820000000000003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237</v>
      </c>
      <c r="AT435" s="216" t="s">
        <v>121</v>
      </c>
      <c r="AU435" s="216" t="s">
        <v>83</v>
      </c>
      <c r="AY435" s="18" t="s">
        <v>119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81</v>
      </c>
      <c r="BK435" s="217">
        <f>ROUND(I435*H435,2)</f>
        <v>0</v>
      </c>
      <c r="BL435" s="18" t="s">
        <v>237</v>
      </c>
      <c r="BM435" s="216" t="s">
        <v>826</v>
      </c>
    </row>
    <row r="436" s="2" customFormat="1">
      <c r="A436" s="39"/>
      <c r="B436" s="40"/>
      <c r="C436" s="41"/>
      <c r="D436" s="218" t="s">
        <v>128</v>
      </c>
      <c r="E436" s="41"/>
      <c r="F436" s="219" t="s">
        <v>827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128</v>
      </c>
      <c r="AU436" s="18" t="s">
        <v>83</v>
      </c>
    </row>
    <row r="437" s="13" customFormat="1">
      <c r="A437" s="13"/>
      <c r="B437" s="223"/>
      <c r="C437" s="224"/>
      <c r="D437" s="225" t="s">
        <v>130</v>
      </c>
      <c r="E437" s="226" t="s">
        <v>19</v>
      </c>
      <c r="F437" s="227" t="s">
        <v>448</v>
      </c>
      <c r="G437" s="224"/>
      <c r="H437" s="226" t="s">
        <v>19</v>
      </c>
      <c r="I437" s="228"/>
      <c r="J437" s="224"/>
      <c r="K437" s="224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130</v>
      </c>
      <c r="AU437" s="233" t="s">
        <v>83</v>
      </c>
      <c r="AV437" s="13" t="s">
        <v>81</v>
      </c>
      <c r="AW437" s="13" t="s">
        <v>35</v>
      </c>
      <c r="AX437" s="13" t="s">
        <v>73</v>
      </c>
      <c r="AY437" s="233" t="s">
        <v>119</v>
      </c>
    </row>
    <row r="438" s="14" customFormat="1">
      <c r="A438" s="14"/>
      <c r="B438" s="234"/>
      <c r="C438" s="235"/>
      <c r="D438" s="225" t="s">
        <v>130</v>
      </c>
      <c r="E438" s="236" t="s">
        <v>19</v>
      </c>
      <c r="F438" s="237" t="s">
        <v>815</v>
      </c>
      <c r="G438" s="235"/>
      <c r="H438" s="238">
        <v>7.2999999999999998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130</v>
      </c>
      <c r="AU438" s="244" t="s">
        <v>83</v>
      </c>
      <c r="AV438" s="14" t="s">
        <v>83</v>
      </c>
      <c r="AW438" s="14" t="s">
        <v>35</v>
      </c>
      <c r="AX438" s="14" t="s">
        <v>73</v>
      </c>
      <c r="AY438" s="244" t="s">
        <v>119</v>
      </c>
    </row>
    <row r="439" s="13" customFormat="1">
      <c r="A439" s="13"/>
      <c r="B439" s="223"/>
      <c r="C439" s="224"/>
      <c r="D439" s="225" t="s">
        <v>130</v>
      </c>
      <c r="E439" s="226" t="s">
        <v>19</v>
      </c>
      <c r="F439" s="227" t="s">
        <v>141</v>
      </c>
      <c r="G439" s="224"/>
      <c r="H439" s="226" t="s">
        <v>19</v>
      </c>
      <c r="I439" s="228"/>
      <c r="J439" s="224"/>
      <c r="K439" s="224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130</v>
      </c>
      <c r="AU439" s="233" t="s">
        <v>83</v>
      </c>
      <c r="AV439" s="13" t="s">
        <v>81</v>
      </c>
      <c r="AW439" s="13" t="s">
        <v>35</v>
      </c>
      <c r="AX439" s="13" t="s">
        <v>73</v>
      </c>
      <c r="AY439" s="233" t="s">
        <v>119</v>
      </c>
    </row>
    <row r="440" s="14" customFormat="1">
      <c r="A440" s="14"/>
      <c r="B440" s="234"/>
      <c r="C440" s="235"/>
      <c r="D440" s="225" t="s">
        <v>130</v>
      </c>
      <c r="E440" s="236" t="s">
        <v>19</v>
      </c>
      <c r="F440" s="237" t="s">
        <v>816</v>
      </c>
      <c r="G440" s="235"/>
      <c r="H440" s="238">
        <v>8.4049999999999994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130</v>
      </c>
      <c r="AU440" s="244" t="s">
        <v>83</v>
      </c>
      <c r="AV440" s="14" t="s">
        <v>83</v>
      </c>
      <c r="AW440" s="14" t="s">
        <v>35</v>
      </c>
      <c r="AX440" s="14" t="s">
        <v>73</v>
      </c>
      <c r="AY440" s="244" t="s">
        <v>119</v>
      </c>
    </row>
    <row r="441" s="15" customFormat="1">
      <c r="A441" s="15"/>
      <c r="B441" s="245"/>
      <c r="C441" s="246"/>
      <c r="D441" s="225" t="s">
        <v>130</v>
      </c>
      <c r="E441" s="247" t="s">
        <v>19</v>
      </c>
      <c r="F441" s="248" t="s">
        <v>143</v>
      </c>
      <c r="G441" s="246"/>
      <c r="H441" s="249">
        <v>15.704999999999998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5" t="s">
        <v>130</v>
      </c>
      <c r="AU441" s="255" t="s">
        <v>83</v>
      </c>
      <c r="AV441" s="15" t="s">
        <v>126</v>
      </c>
      <c r="AW441" s="15" t="s">
        <v>35</v>
      </c>
      <c r="AX441" s="15" t="s">
        <v>81</v>
      </c>
      <c r="AY441" s="255" t="s">
        <v>119</v>
      </c>
    </row>
    <row r="442" s="2" customFormat="1" ht="24.15" customHeight="1">
      <c r="A442" s="39"/>
      <c r="B442" s="40"/>
      <c r="C442" s="262" t="s">
        <v>828</v>
      </c>
      <c r="D442" s="262" t="s">
        <v>539</v>
      </c>
      <c r="E442" s="263" t="s">
        <v>829</v>
      </c>
      <c r="F442" s="264" t="s">
        <v>830</v>
      </c>
      <c r="G442" s="265" t="s">
        <v>124</v>
      </c>
      <c r="H442" s="266">
        <v>19.175999999999998</v>
      </c>
      <c r="I442" s="267"/>
      <c r="J442" s="268">
        <f>ROUND(I442*H442,2)</f>
        <v>0</v>
      </c>
      <c r="K442" s="264" t="s">
        <v>125</v>
      </c>
      <c r="L442" s="269"/>
      <c r="M442" s="270" t="s">
        <v>19</v>
      </c>
      <c r="N442" s="271" t="s">
        <v>44</v>
      </c>
      <c r="O442" s="85"/>
      <c r="P442" s="214">
        <f>O442*H442</f>
        <v>0</v>
      </c>
      <c r="Q442" s="214">
        <v>0.0054000000000000003</v>
      </c>
      <c r="R442" s="214">
        <f>Q442*H442</f>
        <v>0.1035504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345</v>
      </c>
      <c r="AT442" s="216" t="s">
        <v>539</v>
      </c>
      <c r="AU442" s="216" t="s">
        <v>83</v>
      </c>
      <c r="AY442" s="18" t="s">
        <v>119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81</v>
      </c>
      <c r="BK442" s="217">
        <f>ROUND(I442*H442,2)</f>
        <v>0</v>
      </c>
      <c r="BL442" s="18" t="s">
        <v>237</v>
      </c>
      <c r="BM442" s="216" t="s">
        <v>831</v>
      </c>
    </row>
    <row r="443" s="14" customFormat="1">
      <c r="A443" s="14"/>
      <c r="B443" s="234"/>
      <c r="C443" s="235"/>
      <c r="D443" s="225" t="s">
        <v>130</v>
      </c>
      <c r="E443" s="235"/>
      <c r="F443" s="237" t="s">
        <v>832</v>
      </c>
      <c r="G443" s="235"/>
      <c r="H443" s="238">
        <v>19.175999999999998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130</v>
      </c>
      <c r="AU443" s="244" t="s">
        <v>83</v>
      </c>
      <c r="AV443" s="14" t="s">
        <v>83</v>
      </c>
      <c r="AW443" s="14" t="s">
        <v>4</v>
      </c>
      <c r="AX443" s="14" t="s">
        <v>81</v>
      </c>
      <c r="AY443" s="244" t="s">
        <v>119</v>
      </c>
    </row>
    <row r="444" s="2" customFormat="1" ht="16.5" customHeight="1">
      <c r="A444" s="39"/>
      <c r="B444" s="40"/>
      <c r="C444" s="205" t="s">
        <v>833</v>
      </c>
      <c r="D444" s="205" t="s">
        <v>121</v>
      </c>
      <c r="E444" s="206" t="s">
        <v>824</v>
      </c>
      <c r="F444" s="207" t="s">
        <v>825</v>
      </c>
      <c r="G444" s="208" t="s">
        <v>124</v>
      </c>
      <c r="H444" s="209">
        <v>15.705</v>
      </c>
      <c r="I444" s="210"/>
      <c r="J444" s="211">
        <f>ROUND(I444*H444,2)</f>
        <v>0</v>
      </c>
      <c r="K444" s="207" t="s">
        <v>125</v>
      </c>
      <c r="L444" s="45"/>
      <c r="M444" s="212" t="s">
        <v>19</v>
      </c>
      <c r="N444" s="213" t="s">
        <v>44</v>
      </c>
      <c r="O444" s="85"/>
      <c r="P444" s="214">
        <f>O444*H444</f>
        <v>0</v>
      </c>
      <c r="Q444" s="214">
        <v>0.00040000000000000002</v>
      </c>
      <c r="R444" s="214">
        <f>Q444*H444</f>
        <v>0.0062820000000000003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237</v>
      </c>
      <c r="AT444" s="216" t="s">
        <v>121</v>
      </c>
      <c r="AU444" s="216" t="s">
        <v>83</v>
      </c>
      <c r="AY444" s="18" t="s">
        <v>119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81</v>
      </c>
      <c r="BK444" s="217">
        <f>ROUND(I444*H444,2)</f>
        <v>0</v>
      </c>
      <c r="BL444" s="18" t="s">
        <v>237</v>
      </c>
      <c r="BM444" s="216" t="s">
        <v>834</v>
      </c>
    </row>
    <row r="445" s="2" customFormat="1">
      <c r="A445" s="39"/>
      <c r="B445" s="40"/>
      <c r="C445" s="41"/>
      <c r="D445" s="218" t="s">
        <v>128</v>
      </c>
      <c r="E445" s="41"/>
      <c r="F445" s="219" t="s">
        <v>827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128</v>
      </c>
      <c r="AU445" s="18" t="s">
        <v>83</v>
      </c>
    </row>
    <row r="446" s="13" customFormat="1">
      <c r="A446" s="13"/>
      <c r="B446" s="223"/>
      <c r="C446" s="224"/>
      <c r="D446" s="225" t="s">
        <v>130</v>
      </c>
      <c r="E446" s="226" t="s">
        <v>19</v>
      </c>
      <c r="F446" s="227" t="s">
        <v>448</v>
      </c>
      <c r="G446" s="224"/>
      <c r="H446" s="226" t="s">
        <v>19</v>
      </c>
      <c r="I446" s="228"/>
      <c r="J446" s="224"/>
      <c r="K446" s="224"/>
      <c r="L446" s="229"/>
      <c r="M446" s="230"/>
      <c r="N446" s="231"/>
      <c r="O446" s="231"/>
      <c r="P446" s="231"/>
      <c r="Q446" s="231"/>
      <c r="R446" s="231"/>
      <c r="S446" s="231"/>
      <c r="T446" s="23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3" t="s">
        <v>130</v>
      </c>
      <c r="AU446" s="233" t="s">
        <v>83</v>
      </c>
      <c r="AV446" s="13" t="s">
        <v>81</v>
      </c>
      <c r="AW446" s="13" t="s">
        <v>35</v>
      </c>
      <c r="AX446" s="13" t="s">
        <v>73</v>
      </c>
      <c r="AY446" s="233" t="s">
        <v>119</v>
      </c>
    </row>
    <row r="447" s="14" customFormat="1">
      <c r="A447" s="14"/>
      <c r="B447" s="234"/>
      <c r="C447" s="235"/>
      <c r="D447" s="225" t="s">
        <v>130</v>
      </c>
      <c r="E447" s="236" t="s">
        <v>19</v>
      </c>
      <c r="F447" s="237" t="s">
        <v>815</v>
      </c>
      <c r="G447" s="235"/>
      <c r="H447" s="238">
        <v>7.2999999999999998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130</v>
      </c>
      <c r="AU447" s="244" t="s">
        <v>83</v>
      </c>
      <c r="AV447" s="14" t="s">
        <v>83</v>
      </c>
      <c r="AW447" s="14" t="s">
        <v>35</v>
      </c>
      <c r="AX447" s="14" t="s">
        <v>73</v>
      </c>
      <c r="AY447" s="244" t="s">
        <v>119</v>
      </c>
    </row>
    <row r="448" s="13" customFormat="1">
      <c r="A448" s="13"/>
      <c r="B448" s="223"/>
      <c r="C448" s="224"/>
      <c r="D448" s="225" t="s">
        <v>130</v>
      </c>
      <c r="E448" s="226" t="s">
        <v>19</v>
      </c>
      <c r="F448" s="227" t="s">
        <v>141</v>
      </c>
      <c r="G448" s="224"/>
      <c r="H448" s="226" t="s">
        <v>19</v>
      </c>
      <c r="I448" s="228"/>
      <c r="J448" s="224"/>
      <c r="K448" s="224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130</v>
      </c>
      <c r="AU448" s="233" t="s">
        <v>83</v>
      </c>
      <c r="AV448" s="13" t="s">
        <v>81</v>
      </c>
      <c r="AW448" s="13" t="s">
        <v>35</v>
      </c>
      <c r="AX448" s="13" t="s">
        <v>73</v>
      </c>
      <c r="AY448" s="233" t="s">
        <v>119</v>
      </c>
    </row>
    <row r="449" s="14" customFormat="1">
      <c r="A449" s="14"/>
      <c r="B449" s="234"/>
      <c r="C449" s="235"/>
      <c r="D449" s="225" t="s">
        <v>130</v>
      </c>
      <c r="E449" s="236" t="s">
        <v>19</v>
      </c>
      <c r="F449" s="237" t="s">
        <v>816</v>
      </c>
      <c r="G449" s="235"/>
      <c r="H449" s="238">
        <v>8.4049999999999994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130</v>
      </c>
      <c r="AU449" s="244" t="s">
        <v>83</v>
      </c>
      <c r="AV449" s="14" t="s">
        <v>83</v>
      </c>
      <c r="AW449" s="14" t="s">
        <v>35</v>
      </c>
      <c r="AX449" s="14" t="s">
        <v>73</v>
      </c>
      <c r="AY449" s="244" t="s">
        <v>119</v>
      </c>
    </row>
    <row r="450" s="15" customFormat="1">
      <c r="A450" s="15"/>
      <c r="B450" s="245"/>
      <c r="C450" s="246"/>
      <c r="D450" s="225" t="s">
        <v>130</v>
      </c>
      <c r="E450" s="247" t="s">
        <v>19</v>
      </c>
      <c r="F450" s="248" t="s">
        <v>143</v>
      </c>
      <c r="G450" s="246"/>
      <c r="H450" s="249">
        <v>15.704999999999998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5" t="s">
        <v>130</v>
      </c>
      <c r="AU450" s="255" t="s">
        <v>83</v>
      </c>
      <c r="AV450" s="15" t="s">
        <v>126</v>
      </c>
      <c r="AW450" s="15" t="s">
        <v>35</v>
      </c>
      <c r="AX450" s="15" t="s">
        <v>81</v>
      </c>
      <c r="AY450" s="255" t="s">
        <v>119</v>
      </c>
    </row>
    <row r="451" s="2" customFormat="1" ht="24.15" customHeight="1">
      <c r="A451" s="39"/>
      <c r="B451" s="40"/>
      <c r="C451" s="262" t="s">
        <v>835</v>
      </c>
      <c r="D451" s="262" t="s">
        <v>539</v>
      </c>
      <c r="E451" s="263" t="s">
        <v>836</v>
      </c>
      <c r="F451" s="264" t="s">
        <v>837</v>
      </c>
      <c r="G451" s="265" t="s">
        <v>124</v>
      </c>
      <c r="H451" s="266">
        <v>19.175999999999998</v>
      </c>
      <c r="I451" s="267"/>
      <c r="J451" s="268">
        <f>ROUND(I451*H451,2)</f>
        <v>0</v>
      </c>
      <c r="K451" s="264" t="s">
        <v>125</v>
      </c>
      <c r="L451" s="269"/>
      <c r="M451" s="270" t="s">
        <v>19</v>
      </c>
      <c r="N451" s="271" t="s">
        <v>44</v>
      </c>
      <c r="O451" s="85"/>
      <c r="P451" s="214">
        <f>O451*H451</f>
        <v>0</v>
      </c>
      <c r="Q451" s="214">
        <v>0.0055300000000000002</v>
      </c>
      <c r="R451" s="214">
        <f>Q451*H451</f>
        <v>0.10604327999999999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345</v>
      </c>
      <c r="AT451" s="216" t="s">
        <v>539</v>
      </c>
      <c r="AU451" s="216" t="s">
        <v>83</v>
      </c>
      <c r="AY451" s="18" t="s">
        <v>119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81</v>
      </c>
      <c r="BK451" s="217">
        <f>ROUND(I451*H451,2)</f>
        <v>0</v>
      </c>
      <c r="BL451" s="18" t="s">
        <v>237</v>
      </c>
      <c r="BM451" s="216" t="s">
        <v>838</v>
      </c>
    </row>
    <row r="452" s="14" customFormat="1">
      <c r="A452" s="14"/>
      <c r="B452" s="234"/>
      <c r="C452" s="235"/>
      <c r="D452" s="225" t="s">
        <v>130</v>
      </c>
      <c r="E452" s="235"/>
      <c r="F452" s="237" t="s">
        <v>832</v>
      </c>
      <c r="G452" s="235"/>
      <c r="H452" s="238">
        <v>19.175999999999998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130</v>
      </c>
      <c r="AU452" s="244" t="s">
        <v>83</v>
      </c>
      <c r="AV452" s="14" t="s">
        <v>83</v>
      </c>
      <c r="AW452" s="14" t="s">
        <v>4</v>
      </c>
      <c r="AX452" s="14" t="s">
        <v>81</v>
      </c>
      <c r="AY452" s="244" t="s">
        <v>119</v>
      </c>
    </row>
    <row r="453" s="2" customFormat="1" ht="24.15" customHeight="1">
      <c r="A453" s="39"/>
      <c r="B453" s="40"/>
      <c r="C453" s="205" t="s">
        <v>839</v>
      </c>
      <c r="D453" s="205" t="s">
        <v>121</v>
      </c>
      <c r="E453" s="206" t="s">
        <v>840</v>
      </c>
      <c r="F453" s="207" t="s">
        <v>841</v>
      </c>
      <c r="G453" s="208" t="s">
        <v>124</v>
      </c>
      <c r="H453" s="209">
        <v>15.705</v>
      </c>
      <c r="I453" s="210"/>
      <c r="J453" s="211">
        <f>ROUND(I453*H453,2)</f>
        <v>0</v>
      </c>
      <c r="K453" s="207" t="s">
        <v>125</v>
      </c>
      <c r="L453" s="45"/>
      <c r="M453" s="212" t="s">
        <v>19</v>
      </c>
      <c r="N453" s="213" t="s">
        <v>44</v>
      </c>
      <c r="O453" s="85"/>
      <c r="P453" s="214">
        <f>O453*H453</f>
        <v>0</v>
      </c>
      <c r="Q453" s="214">
        <v>0.00040000000000000002</v>
      </c>
      <c r="R453" s="214">
        <f>Q453*H453</f>
        <v>0.0062820000000000003</v>
      </c>
      <c r="S453" s="214">
        <v>0</v>
      </c>
      <c r="T453" s="21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16" t="s">
        <v>237</v>
      </c>
      <c r="AT453" s="216" t="s">
        <v>121</v>
      </c>
      <c r="AU453" s="216" t="s">
        <v>83</v>
      </c>
      <c r="AY453" s="18" t="s">
        <v>119</v>
      </c>
      <c r="BE453" s="217">
        <f>IF(N453="základní",J453,0)</f>
        <v>0</v>
      </c>
      <c r="BF453" s="217">
        <f>IF(N453="snížená",J453,0)</f>
        <v>0</v>
      </c>
      <c r="BG453" s="217">
        <f>IF(N453="zákl. přenesená",J453,0)</f>
        <v>0</v>
      </c>
      <c r="BH453" s="217">
        <f>IF(N453="sníž. přenesená",J453,0)</f>
        <v>0</v>
      </c>
      <c r="BI453" s="217">
        <f>IF(N453="nulová",J453,0)</f>
        <v>0</v>
      </c>
      <c r="BJ453" s="18" t="s">
        <v>81</v>
      </c>
      <c r="BK453" s="217">
        <f>ROUND(I453*H453,2)</f>
        <v>0</v>
      </c>
      <c r="BL453" s="18" t="s">
        <v>237</v>
      </c>
      <c r="BM453" s="216" t="s">
        <v>842</v>
      </c>
    </row>
    <row r="454" s="2" customFormat="1">
      <c r="A454" s="39"/>
      <c r="B454" s="40"/>
      <c r="C454" s="41"/>
      <c r="D454" s="218" t="s">
        <v>128</v>
      </c>
      <c r="E454" s="41"/>
      <c r="F454" s="219" t="s">
        <v>843</v>
      </c>
      <c r="G454" s="41"/>
      <c r="H454" s="41"/>
      <c r="I454" s="220"/>
      <c r="J454" s="41"/>
      <c r="K454" s="41"/>
      <c r="L454" s="45"/>
      <c r="M454" s="221"/>
      <c r="N454" s="222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128</v>
      </c>
      <c r="AU454" s="18" t="s">
        <v>83</v>
      </c>
    </row>
    <row r="455" s="13" customFormat="1">
      <c r="A455" s="13"/>
      <c r="B455" s="223"/>
      <c r="C455" s="224"/>
      <c r="D455" s="225" t="s">
        <v>130</v>
      </c>
      <c r="E455" s="226" t="s">
        <v>19</v>
      </c>
      <c r="F455" s="227" t="s">
        <v>448</v>
      </c>
      <c r="G455" s="224"/>
      <c r="H455" s="226" t="s">
        <v>19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130</v>
      </c>
      <c r="AU455" s="233" t="s">
        <v>83</v>
      </c>
      <c r="AV455" s="13" t="s">
        <v>81</v>
      </c>
      <c r="AW455" s="13" t="s">
        <v>35</v>
      </c>
      <c r="AX455" s="13" t="s">
        <v>73</v>
      </c>
      <c r="AY455" s="233" t="s">
        <v>119</v>
      </c>
    </row>
    <row r="456" s="14" customFormat="1">
      <c r="A456" s="14"/>
      <c r="B456" s="234"/>
      <c r="C456" s="235"/>
      <c r="D456" s="225" t="s">
        <v>130</v>
      </c>
      <c r="E456" s="236" t="s">
        <v>19</v>
      </c>
      <c r="F456" s="237" t="s">
        <v>815</v>
      </c>
      <c r="G456" s="235"/>
      <c r="H456" s="238">
        <v>7.2999999999999998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130</v>
      </c>
      <c r="AU456" s="244" t="s">
        <v>83</v>
      </c>
      <c r="AV456" s="14" t="s">
        <v>83</v>
      </c>
      <c r="AW456" s="14" t="s">
        <v>35</v>
      </c>
      <c r="AX456" s="14" t="s">
        <v>73</v>
      </c>
      <c r="AY456" s="244" t="s">
        <v>119</v>
      </c>
    </row>
    <row r="457" s="13" customFormat="1">
      <c r="A457" s="13"/>
      <c r="B457" s="223"/>
      <c r="C457" s="224"/>
      <c r="D457" s="225" t="s">
        <v>130</v>
      </c>
      <c r="E457" s="226" t="s">
        <v>19</v>
      </c>
      <c r="F457" s="227" t="s">
        <v>141</v>
      </c>
      <c r="G457" s="224"/>
      <c r="H457" s="226" t="s">
        <v>19</v>
      </c>
      <c r="I457" s="228"/>
      <c r="J457" s="224"/>
      <c r="K457" s="224"/>
      <c r="L457" s="229"/>
      <c r="M457" s="230"/>
      <c r="N457" s="231"/>
      <c r="O457" s="231"/>
      <c r="P457" s="231"/>
      <c r="Q457" s="231"/>
      <c r="R457" s="231"/>
      <c r="S457" s="231"/>
      <c r="T457" s="23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3" t="s">
        <v>130</v>
      </c>
      <c r="AU457" s="233" t="s">
        <v>83</v>
      </c>
      <c r="AV457" s="13" t="s">
        <v>81</v>
      </c>
      <c r="AW457" s="13" t="s">
        <v>35</v>
      </c>
      <c r="AX457" s="13" t="s">
        <v>73</v>
      </c>
      <c r="AY457" s="233" t="s">
        <v>119</v>
      </c>
    </row>
    <row r="458" s="14" customFormat="1">
      <c r="A458" s="14"/>
      <c r="B458" s="234"/>
      <c r="C458" s="235"/>
      <c r="D458" s="225" t="s">
        <v>130</v>
      </c>
      <c r="E458" s="236" t="s">
        <v>19</v>
      </c>
      <c r="F458" s="237" t="s">
        <v>816</v>
      </c>
      <c r="G458" s="235"/>
      <c r="H458" s="238">
        <v>8.4049999999999994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4" t="s">
        <v>130</v>
      </c>
      <c r="AU458" s="244" t="s">
        <v>83</v>
      </c>
      <c r="AV458" s="14" t="s">
        <v>83</v>
      </c>
      <c r="AW458" s="14" t="s">
        <v>35</v>
      </c>
      <c r="AX458" s="14" t="s">
        <v>73</v>
      </c>
      <c r="AY458" s="244" t="s">
        <v>119</v>
      </c>
    </row>
    <row r="459" s="15" customFormat="1">
      <c r="A459" s="15"/>
      <c r="B459" s="245"/>
      <c r="C459" s="246"/>
      <c r="D459" s="225" t="s">
        <v>130</v>
      </c>
      <c r="E459" s="247" t="s">
        <v>19</v>
      </c>
      <c r="F459" s="248" t="s">
        <v>143</v>
      </c>
      <c r="G459" s="246"/>
      <c r="H459" s="249">
        <v>15.704999999999998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55" t="s">
        <v>130</v>
      </c>
      <c r="AU459" s="255" t="s">
        <v>83</v>
      </c>
      <c r="AV459" s="15" t="s">
        <v>126</v>
      </c>
      <c r="AW459" s="15" t="s">
        <v>35</v>
      </c>
      <c r="AX459" s="15" t="s">
        <v>81</v>
      </c>
      <c r="AY459" s="255" t="s">
        <v>119</v>
      </c>
    </row>
    <row r="460" s="2" customFormat="1" ht="24.15" customHeight="1">
      <c r="A460" s="39"/>
      <c r="B460" s="40"/>
      <c r="C460" s="205" t="s">
        <v>844</v>
      </c>
      <c r="D460" s="205" t="s">
        <v>121</v>
      </c>
      <c r="E460" s="206" t="s">
        <v>845</v>
      </c>
      <c r="F460" s="207" t="s">
        <v>846</v>
      </c>
      <c r="G460" s="208" t="s">
        <v>386</v>
      </c>
      <c r="H460" s="257"/>
      <c r="I460" s="210"/>
      <c r="J460" s="211">
        <f>ROUND(I460*H460,2)</f>
        <v>0</v>
      </c>
      <c r="K460" s="207" t="s">
        <v>125</v>
      </c>
      <c r="L460" s="45"/>
      <c r="M460" s="212" t="s">
        <v>19</v>
      </c>
      <c r="N460" s="213" t="s">
        <v>44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237</v>
      </c>
      <c r="AT460" s="216" t="s">
        <v>121</v>
      </c>
      <c r="AU460" s="216" t="s">
        <v>83</v>
      </c>
      <c r="AY460" s="18" t="s">
        <v>119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81</v>
      </c>
      <c r="BK460" s="217">
        <f>ROUND(I460*H460,2)</f>
        <v>0</v>
      </c>
      <c r="BL460" s="18" t="s">
        <v>237</v>
      </c>
      <c r="BM460" s="216" t="s">
        <v>847</v>
      </c>
    </row>
    <row r="461" s="2" customFormat="1">
      <c r="A461" s="39"/>
      <c r="B461" s="40"/>
      <c r="C461" s="41"/>
      <c r="D461" s="218" t="s">
        <v>128</v>
      </c>
      <c r="E461" s="41"/>
      <c r="F461" s="219" t="s">
        <v>848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128</v>
      </c>
      <c r="AU461" s="18" t="s">
        <v>83</v>
      </c>
    </row>
    <row r="462" s="12" customFormat="1" ht="22.8" customHeight="1">
      <c r="A462" s="12"/>
      <c r="B462" s="189"/>
      <c r="C462" s="190"/>
      <c r="D462" s="191" t="s">
        <v>72</v>
      </c>
      <c r="E462" s="203" t="s">
        <v>369</v>
      </c>
      <c r="F462" s="203" t="s">
        <v>370</v>
      </c>
      <c r="G462" s="190"/>
      <c r="H462" s="190"/>
      <c r="I462" s="193"/>
      <c r="J462" s="204">
        <f>BK462</f>
        <v>0</v>
      </c>
      <c r="K462" s="190"/>
      <c r="L462" s="195"/>
      <c r="M462" s="196"/>
      <c r="N462" s="197"/>
      <c r="O462" s="197"/>
      <c r="P462" s="198">
        <f>SUM(P463:P565)</f>
        <v>0</v>
      </c>
      <c r="Q462" s="197"/>
      <c r="R462" s="198">
        <f>SUM(R463:R565)</f>
        <v>19.369273969999998</v>
      </c>
      <c r="S462" s="197"/>
      <c r="T462" s="199">
        <f>SUM(T463:T565)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0" t="s">
        <v>83</v>
      </c>
      <c r="AT462" s="201" t="s">
        <v>72</v>
      </c>
      <c r="AU462" s="201" t="s">
        <v>81</v>
      </c>
      <c r="AY462" s="200" t="s">
        <v>119</v>
      </c>
      <c r="BK462" s="202">
        <f>SUM(BK463:BK565)</f>
        <v>0</v>
      </c>
    </row>
    <row r="463" s="2" customFormat="1" ht="24.15" customHeight="1">
      <c r="A463" s="39"/>
      <c r="B463" s="40"/>
      <c r="C463" s="205" t="s">
        <v>849</v>
      </c>
      <c r="D463" s="205" t="s">
        <v>121</v>
      </c>
      <c r="E463" s="206" t="s">
        <v>850</v>
      </c>
      <c r="F463" s="207" t="s">
        <v>851</v>
      </c>
      <c r="G463" s="208" t="s">
        <v>124</v>
      </c>
      <c r="H463" s="209">
        <v>1239.21</v>
      </c>
      <c r="I463" s="210"/>
      <c r="J463" s="211">
        <f>ROUND(I463*H463,2)</f>
        <v>0</v>
      </c>
      <c r="K463" s="207" t="s">
        <v>125</v>
      </c>
      <c r="L463" s="45"/>
      <c r="M463" s="212" t="s">
        <v>19</v>
      </c>
      <c r="N463" s="213" t="s">
        <v>44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237</v>
      </c>
      <c r="AT463" s="216" t="s">
        <v>121</v>
      </c>
      <c r="AU463" s="216" t="s">
        <v>83</v>
      </c>
      <c r="AY463" s="18" t="s">
        <v>119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81</v>
      </c>
      <c r="BK463" s="217">
        <f>ROUND(I463*H463,2)</f>
        <v>0</v>
      </c>
      <c r="BL463" s="18" t="s">
        <v>237</v>
      </c>
      <c r="BM463" s="216" t="s">
        <v>852</v>
      </c>
    </row>
    <row r="464" s="2" customFormat="1">
      <c r="A464" s="39"/>
      <c r="B464" s="40"/>
      <c r="C464" s="41"/>
      <c r="D464" s="218" t="s">
        <v>128</v>
      </c>
      <c r="E464" s="41"/>
      <c r="F464" s="219" t="s">
        <v>853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128</v>
      </c>
      <c r="AU464" s="18" t="s">
        <v>83</v>
      </c>
    </row>
    <row r="465" s="13" customFormat="1">
      <c r="A465" s="13"/>
      <c r="B465" s="223"/>
      <c r="C465" s="224"/>
      <c r="D465" s="225" t="s">
        <v>130</v>
      </c>
      <c r="E465" s="226" t="s">
        <v>19</v>
      </c>
      <c r="F465" s="227" t="s">
        <v>537</v>
      </c>
      <c r="G465" s="224"/>
      <c r="H465" s="226" t="s">
        <v>19</v>
      </c>
      <c r="I465" s="228"/>
      <c r="J465" s="224"/>
      <c r="K465" s="224"/>
      <c r="L465" s="229"/>
      <c r="M465" s="230"/>
      <c r="N465" s="231"/>
      <c r="O465" s="231"/>
      <c r="P465" s="231"/>
      <c r="Q465" s="231"/>
      <c r="R465" s="231"/>
      <c r="S465" s="231"/>
      <c r="T465" s="23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3" t="s">
        <v>130</v>
      </c>
      <c r="AU465" s="233" t="s">
        <v>83</v>
      </c>
      <c r="AV465" s="13" t="s">
        <v>81</v>
      </c>
      <c r="AW465" s="13" t="s">
        <v>35</v>
      </c>
      <c r="AX465" s="13" t="s">
        <v>73</v>
      </c>
      <c r="AY465" s="233" t="s">
        <v>119</v>
      </c>
    </row>
    <row r="466" s="14" customFormat="1">
      <c r="A466" s="14"/>
      <c r="B466" s="234"/>
      <c r="C466" s="235"/>
      <c r="D466" s="225" t="s">
        <v>130</v>
      </c>
      <c r="E466" s="236" t="s">
        <v>19</v>
      </c>
      <c r="F466" s="237" t="s">
        <v>538</v>
      </c>
      <c r="G466" s="235"/>
      <c r="H466" s="238">
        <v>1162.3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130</v>
      </c>
      <c r="AU466" s="244" t="s">
        <v>83</v>
      </c>
      <c r="AV466" s="14" t="s">
        <v>83</v>
      </c>
      <c r="AW466" s="14" t="s">
        <v>35</v>
      </c>
      <c r="AX466" s="14" t="s">
        <v>73</v>
      </c>
      <c r="AY466" s="244" t="s">
        <v>119</v>
      </c>
    </row>
    <row r="467" s="13" customFormat="1">
      <c r="A467" s="13"/>
      <c r="B467" s="223"/>
      <c r="C467" s="224"/>
      <c r="D467" s="225" t="s">
        <v>130</v>
      </c>
      <c r="E467" s="226" t="s">
        <v>19</v>
      </c>
      <c r="F467" s="227" t="s">
        <v>565</v>
      </c>
      <c r="G467" s="224"/>
      <c r="H467" s="226" t="s">
        <v>19</v>
      </c>
      <c r="I467" s="228"/>
      <c r="J467" s="224"/>
      <c r="K467" s="224"/>
      <c r="L467" s="229"/>
      <c r="M467" s="230"/>
      <c r="N467" s="231"/>
      <c r="O467" s="231"/>
      <c r="P467" s="231"/>
      <c r="Q467" s="231"/>
      <c r="R467" s="231"/>
      <c r="S467" s="231"/>
      <c r="T467" s="23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3" t="s">
        <v>130</v>
      </c>
      <c r="AU467" s="233" t="s">
        <v>83</v>
      </c>
      <c r="AV467" s="13" t="s">
        <v>81</v>
      </c>
      <c r="AW467" s="13" t="s">
        <v>35</v>
      </c>
      <c r="AX467" s="13" t="s">
        <v>73</v>
      </c>
      <c r="AY467" s="233" t="s">
        <v>119</v>
      </c>
    </row>
    <row r="468" s="14" customFormat="1">
      <c r="A468" s="14"/>
      <c r="B468" s="234"/>
      <c r="C468" s="235"/>
      <c r="D468" s="225" t="s">
        <v>130</v>
      </c>
      <c r="E468" s="236" t="s">
        <v>19</v>
      </c>
      <c r="F468" s="237" t="s">
        <v>566</v>
      </c>
      <c r="G468" s="235"/>
      <c r="H468" s="238">
        <v>32.700000000000003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130</v>
      </c>
      <c r="AU468" s="244" t="s">
        <v>83</v>
      </c>
      <c r="AV468" s="14" t="s">
        <v>83</v>
      </c>
      <c r="AW468" s="14" t="s">
        <v>35</v>
      </c>
      <c r="AX468" s="14" t="s">
        <v>73</v>
      </c>
      <c r="AY468" s="244" t="s">
        <v>119</v>
      </c>
    </row>
    <row r="469" s="13" customFormat="1">
      <c r="A469" s="13"/>
      <c r="B469" s="223"/>
      <c r="C469" s="224"/>
      <c r="D469" s="225" t="s">
        <v>130</v>
      </c>
      <c r="E469" s="226" t="s">
        <v>19</v>
      </c>
      <c r="F469" s="227" t="s">
        <v>584</v>
      </c>
      <c r="G469" s="224"/>
      <c r="H469" s="226" t="s">
        <v>19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130</v>
      </c>
      <c r="AU469" s="233" t="s">
        <v>83</v>
      </c>
      <c r="AV469" s="13" t="s">
        <v>81</v>
      </c>
      <c r="AW469" s="13" t="s">
        <v>35</v>
      </c>
      <c r="AX469" s="13" t="s">
        <v>73</v>
      </c>
      <c r="AY469" s="233" t="s">
        <v>119</v>
      </c>
    </row>
    <row r="470" s="14" customFormat="1">
      <c r="A470" s="14"/>
      <c r="B470" s="234"/>
      <c r="C470" s="235"/>
      <c r="D470" s="225" t="s">
        <v>130</v>
      </c>
      <c r="E470" s="236" t="s">
        <v>19</v>
      </c>
      <c r="F470" s="237" t="s">
        <v>579</v>
      </c>
      <c r="G470" s="235"/>
      <c r="H470" s="238">
        <v>30.399999999999999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130</v>
      </c>
      <c r="AU470" s="244" t="s">
        <v>83</v>
      </c>
      <c r="AV470" s="14" t="s">
        <v>83</v>
      </c>
      <c r="AW470" s="14" t="s">
        <v>35</v>
      </c>
      <c r="AX470" s="14" t="s">
        <v>73</v>
      </c>
      <c r="AY470" s="244" t="s">
        <v>119</v>
      </c>
    </row>
    <row r="471" s="13" customFormat="1">
      <c r="A471" s="13"/>
      <c r="B471" s="223"/>
      <c r="C471" s="224"/>
      <c r="D471" s="225" t="s">
        <v>130</v>
      </c>
      <c r="E471" s="226" t="s">
        <v>19</v>
      </c>
      <c r="F471" s="227" t="s">
        <v>589</v>
      </c>
      <c r="G471" s="224"/>
      <c r="H471" s="226" t="s">
        <v>19</v>
      </c>
      <c r="I471" s="228"/>
      <c r="J471" s="224"/>
      <c r="K471" s="224"/>
      <c r="L471" s="229"/>
      <c r="M471" s="230"/>
      <c r="N471" s="231"/>
      <c r="O471" s="231"/>
      <c r="P471" s="231"/>
      <c r="Q471" s="231"/>
      <c r="R471" s="231"/>
      <c r="S471" s="231"/>
      <c r="T471" s="23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3" t="s">
        <v>130</v>
      </c>
      <c r="AU471" s="233" t="s">
        <v>83</v>
      </c>
      <c r="AV471" s="13" t="s">
        <v>81</v>
      </c>
      <c r="AW471" s="13" t="s">
        <v>35</v>
      </c>
      <c r="AX471" s="13" t="s">
        <v>73</v>
      </c>
      <c r="AY471" s="233" t="s">
        <v>119</v>
      </c>
    </row>
    <row r="472" s="14" customFormat="1">
      <c r="A472" s="14"/>
      <c r="B472" s="234"/>
      <c r="C472" s="235"/>
      <c r="D472" s="225" t="s">
        <v>130</v>
      </c>
      <c r="E472" s="236" t="s">
        <v>19</v>
      </c>
      <c r="F472" s="237" t="s">
        <v>745</v>
      </c>
      <c r="G472" s="235"/>
      <c r="H472" s="238">
        <v>13.810000000000001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130</v>
      </c>
      <c r="AU472" s="244" t="s">
        <v>83</v>
      </c>
      <c r="AV472" s="14" t="s">
        <v>83</v>
      </c>
      <c r="AW472" s="14" t="s">
        <v>35</v>
      </c>
      <c r="AX472" s="14" t="s">
        <v>73</v>
      </c>
      <c r="AY472" s="244" t="s">
        <v>119</v>
      </c>
    </row>
    <row r="473" s="15" customFormat="1">
      <c r="A473" s="15"/>
      <c r="B473" s="245"/>
      <c r="C473" s="246"/>
      <c r="D473" s="225" t="s">
        <v>130</v>
      </c>
      <c r="E473" s="247" t="s">
        <v>19</v>
      </c>
      <c r="F473" s="248" t="s">
        <v>143</v>
      </c>
      <c r="G473" s="246"/>
      <c r="H473" s="249">
        <v>1239.21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5" t="s">
        <v>130</v>
      </c>
      <c r="AU473" s="255" t="s">
        <v>83</v>
      </c>
      <c r="AV473" s="15" t="s">
        <v>126</v>
      </c>
      <c r="AW473" s="15" t="s">
        <v>35</v>
      </c>
      <c r="AX473" s="15" t="s">
        <v>81</v>
      </c>
      <c r="AY473" s="255" t="s">
        <v>119</v>
      </c>
    </row>
    <row r="474" s="2" customFormat="1" ht="16.5" customHeight="1">
      <c r="A474" s="39"/>
      <c r="B474" s="40"/>
      <c r="C474" s="262" t="s">
        <v>854</v>
      </c>
      <c r="D474" s="262" t="s">
        <v>539</v>
      </c>
      <c r="E474" s="263" t="s">
        <v>818</v>
      </c>
      <c r="F474" s="264" t="s">
        <v>819</v>
      </c>
      <c r="G474" s="265" t="s">
        <v>820</v>
      </c>
      <c r="H474" s="266">
        <v>396.54700000000003</v>
      </c>
      <c r="I474" s="267"/>
      <c r="J474" s="268">
        <f>ROUND(I474*H474,2)</f>
        <v>0</v>
      </c>
      <c r="K474" s="264" t="s">
        <v>125</v>
      </c>
      <c r="L474" s="269"/>
      <c r="M474" s="270" t="s">
        <v>19</v>
      </c>
      <c r="N474" s="271" t="s">
        <v>44</v>
      </c>
      <c r="O474" s="85"/>
      <c r="P474" s="214">
        <f>O474*H474</f>
        <v>0</v>
      </c>
      <c r="Q474" s="214">
        <v>0.001</v>
      </c>
      <c r="R474" s="214">
        <f>Q474*H474</f>
        <v>0.39654700000000004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345</v>
      </c>
      <c r="AT474" s="216" t="s">
        <v>539</v>
      </c>
      <c r="AU474" s="216" t="s">
        <v>83</v>
      </c>
      <c r="AY474" s="18" t="s">
        <v>119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81</v>
      </c>
      <c r="BK474" s="217">
        <f>ROUND(I474*H474,2)</f>
        <v>0</v>
      </c>
      <c r="BL474" s="18" t="s">
        <v>237</v>
      </c>
      <c r="BM474" s="216" t="s">
        <v>855</v>
      </c>
    </row>
    <row r="475" s="14" customFormat="1">
      <c r="A475" s="14"/>
      <c r="B475" s="234"/>
      <c r="C475" s="235"/>
      <c r="D475" s="225" t="s">
        <v>130</v>
      </c>
      <c r="E475" s="235"/>
      <c r="F475" s="237" t="s">
        <v>856</v>
      </c>
      <c r="G475" s="235"/>
      <c r="H475" s="238">
        <v>396.54700000000003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130</v>
      </c>
      <c r="AU475" s="244" t="s">
        <v>83</v>
      </c>
      <c r="AV475" s="14" t="s">
        <v>83</v>
      </c>
      <c r="AW475" s="14" t="s">
        <v>4</v>
      </c>
      <c r="AX475" s="14" t="s">
        <v>81</v>
      </c>
      <c r="AY475" s="244" t="s">
        <v>119</v>
      </c>
    </row>
    <row r="476" s="2" customFormat="1" ht="24.15" customHeight="1">
      <c r="A476" s="39"/>
      <c r="B476" s="40"/>
      <c r="C476" s="205" t="s">
        <v>857</v>
      </c>
      <c r="D476" s="205" t="s">
        <v>121</v>
      </c>
      <c r="E476" s="206" t="s">
        <v>858</v>
      </c>
      <c r="F476" s="207" t="s">
        <v>859</v>
      </c>
      <c r="G476" s="208" t="s">
        <v>124</v>
      </c>
      <c r="H476" s="209">
        <v>1239.21</v>
      </c>
      <c r="I476" s="210"/>
      <c r="J476" s="211">
        <f>ROUND(I476*H476,2)</f>
        <v>0</v>
      </c>
      <c r="K476" s="207" t="s">
        <v>125</v>
      </c>
      <c r="L476" s="45"/>
      <c r="M476" s="212" t="s">
        <v>19</v>
      </c>
      <c r="N476" s="213" t="s">
        <v>44</v>
      </c>
      <c r="O476" s="85"/>
      <c r="P476" s="214">
        <f>O476*H476</f>
        <v>0</v>
      </c>
      <c r="Q476" s="214">
        <v>0.00059000000000000003</v>
      </c>
      <c r="R476" s="214">
        <f>Q476*H476</f>
        <v>0.7311339</v>
      </c>
      <c r="S476" s="214">
        <v>0</v>
      </c>
      <c r="T476" s="21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6" t="s">
        <v>237</v>
      </c>
      <c r="AT476" s="216" t="s">
        <v>121</v>
      </c>
      <c r="AU476" s="216" t="s">
        <v>83</v>
      </c>
      <c r="AY476" s="18" t="s">
        <v>119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18" t="s">
        <v>81</v>
      </c>
      <c r="BK476" s="217">
        <f>ROUND(I476*H476,2)</f>
        <v>0</v>
      </c>
      <c r="BL476" s="18" t="s">
        <v>237</v>
      </c>
      <c r="BM476" s="216" t="s">
        <v>860</v>
      </c>
    </row>
    <row r="477" s="2" customFormat="1">
      <c r="A477" s="39"/>
      <c r="B477" s="40"/>
      <c r="C477" s="41"/>
      <c r="D477" s="218" t="s">
        <v>128</v>
      </c>
      <c r="E477" s="41"/>
      <c r="F477" s="219" t="s">
        <v>861</v>
      </c>
      <c r="G477" s="41"/>
      <c r="H477" s="41"/>
      <c r="I477" s="220"/>
      <c r="J477" s="41"/>
      <c r="K477" s="41"/>
      <c r="L477" s="45"/>
      <c r="M477" s="221"/>
      <c r="N477" s="222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128</v>
      </c>
      <c r="AU477" s="18" t="s">
        <v>83</v>
      </c>
    </row>
    <row r="478" s="13" customFormat="1">
      <c r="A478" s="13"/>
      <c r="B478" s="223"/>
      <c r="C478" s="224"/>
      <c r="D478" s="225" t="s">
        <v>130</v>
      </c>
      <c r="E478" s="226" t="s">
        <v>19</v>
      </c>
      <c r="F478" s="227" t="s">
        <v>537</v>
      </c>
      <c r="G478" s="224"/>
      <c r="H478" s="226" t="s">
        <v>19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130</v>
      </c>
      <c r="AU478" s="233" t="s">
        <v>83</v>
      </c>
      <c r="AV478" s="13" t="s">
        <v>81</v>
      </c>
      <c r="AW478" s="13" t="s">
        <v>35</v>
      </c>
      <c r="AX478" s="13" t="s">
        <v>73</v>
      </c>
      <c r="AY478" s="233" t="s">
        <v>119</v>
      </c>
    </row>
    <row r="479" s="14" customFormat="1">
      <c r="A479" s="14"/>
      <c r="B479" s="234"/>
      <c r="C479" s="235"/>
      <c r="D479" s="225" t="s">
        <v>130</v>
      </c>
      <c r="E479" s="236" t="s">
        <v>19</v>
      </c>
      <c r="F479" s="237" t="s">
        <v>538</v>
      </c>
      <c r="G479" s="235"/>
      <c r="H479" s="238">
        <v>1162.3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130</v>
      </c>
      <c r="AU479" s="244" t="s">
        <v>83</v>
      </c>
      <c r="AV479" s="14" t="s">
        <v>83</v>
      </c>
      <c r="AW479" s="14" t="s">
        <v>35</v>
      </c>
      <c r="AX479" s="14" t="s">
        <v>73</v>
      </c>
      <c r="AY479" s="244" t="s">
        <v>119</v>
      </c>
    </row>
    <row r="480" s="13" customFormat="1">
      <c r="A480" s="13"/>
      <c r="B480" s="223"/>
      <c r="C480" s="224"/>
      <c r="D480" s="225" t="s">
        <v>130</v>
      </c>
      <c r="E480" s="226" t="s">
        <v>19</v>
      </c>
      <c r="F480" s="227" t="s">
        <v>565</v>
      </c>
      <c r="G480" s="224"/>
      <c r="H480" s="226" t="s">
        <v>19</v>
      </c>
      <c r="I480" s="228"/>
      <c r="J480" s="224"/>
      <c r="K480" s="224"/>
      <c r="L480" s="229"/>
      <c r="M480" s="230"/>
      <c r="N480" s="231"/>
      <c r="O480" s="231"/>
      <c r="P480" s="231"/>
      <c r="Q480" s="231"/>
      <c r="R480" s="231"/>
      <c r="S480" s="231"/>
      <c r="T480" s="23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3" t="s">
        <v>130</v>
      </c>
      <c r="AU480" s="233" t="s">
        <v>83</v>
      </c>
      <c r="AV480" s="13" t="s">
        <v>81</v>
      </c>
      <c r="AW480" s="13" t="s">
        <v>35</v>
      </c>
      <c r="AX480" s="13" t="s">
        <v>73</v>
      </c>
      <c r="AY480" s="233" t="s">
        <v>119</v>
      </c>
    </row>
    <row r="481" s="14" customFormat="1">
      <c r="A481" s="14"/>
      <c r="B481" s="234"/>
      <c r="C481" s="235"/>
      <c r="D481" s="225" t="s">
        <v>130</v>
      </c>
      <c r="E481" s="236" t="s">
        <v>19</v>
      </c>
      <c r="F481" s="237" t="s">
        <v>566</v>
      </c>
      <c r="G481" s="235"/>
      <c r="H481" s="238">
        <v>32.700000000000003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4" t="s">
        <v>130</v>
      </c>
      <c r="AU481" s="244" t="s">
        <v>83</v>
      </c>
      <c r="AV481" s="14" t="s">
        <v>83</v>
      </c>
      <c r="AW481" s="14" t="s">
        <v>35</v>
      </c>
      <c r="AX481" s="14" t="s">
        <v>73</v>
      </c>
      <c r="AY481" s="244" t="s">
        <v>119</v>
      </c>
    </row>
    <row r="482" s="13" customFormat="1">
      <c r="A482" s="13"/>
      <c r="B482" s="223"/>
      <c r="C482" s="224"/>
      <c r="D482" s="225" t="s">
        <v>130</v>
      </c>
      <c r="E482" s="226" t="s">
        <v>19</v>
      </c>
      <c r="F482" s="227" t="s">
        <v>584</v>
      </c>
      <c r="G482" s="224"/>
      <c r="H482" s="226" t="s">
        <v>19</v>
      </c>
      <c r="I482" s="228"/>
      <c r="J482" s="224"/>
      <c r="K482" s="224"/>
      <c r="L482" s="229"/>
      <c r="M482" s="230"/>
      <c r="N482" s="231"/>
      <c r="O482" s="231"/>
      <c r="P482" s="231"/>
      <c r="Q482" s="231"/>
      <c r="R482" s="231"/>
      <c r="S482" s="231"/>
      <c r="T482" s="23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3" t="s">
        <v>130</v>
      </c>
      <c r="AU482" s="233" t="s">
        <v>83</v>
      </c>
      <c r="AV482" s="13" t="s">
        <v>81</v>
      </c>
      <c r="AW482" s="13" t="s">
        <v>35</v>
      </c>
      <c r="AX482" s="13" t="s">
        <v>73</v>
      </c>
      <c r="AY482" s="233" t="s">
        <v>119</v>
      </c>
    </row>
    <row r="483" s="14" customFormat="1">
      <c r="A483" s="14"/>
      <c r="B483" s="234"/>
      <c r="C483" s="235"/>
      <c r="D483" s="225" t="s">
        <v>130</v>
      </c>
      <c r="E483" s="236" t="s">
        <v>19</v>
      </c>
      <c r="F483" s="237" t="s">
        <v>579</v>
      </c>
      <c r="G483" s="235"/>
      <c r="H483" s="238">
        <v>30.399999999999999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4" t="s">
        <v>130</v>
      </c>
      <c r="AU483" s="244" t="s">
        <v>83</v>
      </c>
      <c r="AV483" s="14" t="s">
        <v>83</v>
      </c>
      <c r="AW483" s="14" t="s">
        <v>35</v>
      </c>
      <c r="AX483" s="14" t="s">
        <v>73</v>
      </c>
      <c r="AY483" s="244" t="s">
        <v>119</v>
      </c>
    </row>
    <row r="484" s="13" customFormat="1">
      <c r="A484" s="13"/>
      <c r="B484" s="223"/>
      <c r="C484" s="224"/>
      <c r="D484" s="225" t="s">
        <v>130</v>
      </c>
      <c r="E484" s="226" t="s">
        <v>19</v>
      </c>
      <c r="F484" s="227" t="s">
        <v>589</v>
      </c>
      <c r="G484" s="224"/>
      <c r="H484" s="226" t="s">
        <v>19</v>
      </c>
      <c r="I484" s="228"/>
      <c r="J484" s="224"/>
      <c r="K484" s="224"/>
      <c r="L484" s="229"/>
      <c r="M484" s="230"/>
      <c r="N484" s="231"/>
      <c r="O484" s="231"/>
      <c r="P484" s="231"/>
      <c r="Q484" s="231"/>
      <c r="R484" s="231"/>
      <c r="S484" s="231"/>
      <c r="T484" s="23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3" t="s">
        <v>130</v>
      </c>
      <c r="AU484" s="233" t="s">
        <v>83</v>
      </c>
      <c r="AV484" s="13" t="s">
        <v>81</v>
      </c>
      <c r="AW484" s="13" t="s">
        <v>35</v>
      </c>
      <c r="AX484" s="13" t="s">
        <v>73</v>
      </c>
      <c r="AY484" s="233" t="s">
        <v>119</v>
      </c>
    </row>
    <row r="485" s="14" customFormat="1">
      <c r="A485" s="14"/>
      <c r="B485" s="234"/>
      <c r="C485" s="235"/>
      <c r="D485" s="225" t="s">
        <v>130</v>
      </c>
      <c r="E485" s="236" t="s">
        <v>19</v>
      </c>
      <c r="F485" s="237" t="s">
        <v>745</v>
      </c>
      <c r="G485" s="235"/>
      <c r="H485" s="238">
        <v>13.810000000000001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4" t="s">
        <v>130</v>
      </c>
      <c r="AU485" s="244" t="s">
        <v>83</v>
      </c>
      <c r="AV485" s="14" t="s">
        <v>83</v>
      </c>
      <c r="AW485" s="14" t="s">
        <v>35</v>
      </c>
      <c r="AX485" s="14" t="s">
        <v>73</v>
      </c>
      <c r="AY485" s="244" t="s">
        <v>119</v>
      </c>
    </row>
    <row r="486" s="15" customFormat="1">
      <c r="A486" s="15"/>
      <c r="B486" s="245"/>
      <c r="C486" s="246"/>
      <c r="D486" s="225" t="s">
        <v>130</v>
      </c>
      <c r="E486" s="247" t="s">
        <v>19</v>
      </c>
      <c r="F486" s="248" t="s">
        <v>143</v>
      </c>
      <c r="G486" s="246"/>
      <c r="H486" s="249">
        <v>1239.21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5" t="s">
        <v>130</v>
      </c>
      <c r="AU486" s="255" t="s">
        <v>83</v>
      </c>
      <c r="AV486" s="15" t="s">
        <v>126</v>
      </c>
      <c r="AW486" s="15" t="s">
        <v>35</v>
      </c>
      <c r="AX486" s="15" t="s">
        <v>81</v>
      </c>
      <c r="AY486" s="255" t="s">
        <v>119</v>
      </c>
    </row>
    <row r="487" s="2" customFormat="1" ht="16.5" customHeight="1">
      <c r="A487" s="39"/>
      <c r="B487" s="40"/>
      <c r="C487" s="205" t="s">
        <v>862</v>
      </c>
      <c r="D487" s="205" t="s">
        <v>121</v>
      </c>
      <c r="E487" s="206" t="s">
        <v>863</v>
      </c>
      <c r="F487" s="207" t="s">
        <v>864</v>
      </c>
      <c r="G487" s="208" t="s">
        <v>124</v>
      </c>
      <c r="H487" s="209">
        <v>1239.21</v>
      </c>
      <c r="I487" s="210"/>
      <c r="J487" s="211">
        <f>ROUND(I487*H487,2)</f>
        <v>0</v>
      </c>
      <c r="K487" s="207" t="s">
        <v>125</v>
      </c>
      <c r="L487" s="45"/>
      <c r="M487" s="212" t="s">
        <v>19</v>
      </c>
      <c r="N487" s="213" t="s">
        <v>44</v>
      </c>
      <c r="O487" s="85"/>
      <c r="P487" s="214">
        <f>O487*H487</f>
        <v>0</v>
      </c>
      <c r="Q487" s="214">
        <v>0.00088000000000000003</v>
      </c>
      <c r="R487" s="214">
        <f>Q487*H487</f>
        <v>1.0905048000000002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237</v>
      </c>
      <c r="AT487" s="216" t="s">
        <v>121</v>
      </c>
      <c r="AU487" s="216" t="s">
        <v>83</v>
      </c>
      <c r="AY487" s="18" t="s">
        <v>119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81</v>
      </c>
      <c r="BK487" s="217">
        <f>ROUND(I487*H487,2)</f>
        <v>0</v>
      </c>
      <c r="BL487" s="18" t="s">
        <v>237</v>
      </c>
      <c r="BM487" s="216" t="s">
        <v>865</v>
      </c>
    </row>
    <row r="488" s="2" customFormat="1">
      <c r="A488" s="39"/>
      <c r="B488" s="40"/>
      <c r="C488" s="41"/>
      <c r="D488" s="218" t="s">
        <v>128</v>
      </c>
      <c r="E488" s="41"/>
      <c r="F488" s="219" t="s">
        <v>866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128</v>
      </c>
      <c r="AU488" s="18" t="s">
        <v>83</v>
      </c>
    </row>
    <row r="489" s="13" customFormat="1">
      <c r="A489" s="13"/>
      <c r="B489" s="223"/>
      <c r="C489" s="224"/>
      <c r="D489" s="225" t="s">
        <v>130</v>
      </c>
      <c r="E489" s="226" t="s">
        <v>19</v>
      </c>
      <c r="F489" s="227" t="s">
        <v>537</v>
      </c>
      <c r="G489" s="224"/>
      <c r="H489" s="226" t="s">
        <v>19</v>
      </c>
      <c r="I489" s="228"/>
      <c r="J489" s="224"/>
      <c r="K489" s="224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130</v>
      </c>
      <c r="AU489" s="233" t="s">
        <v>83</v>
      </c>
      <c r="AV489" s="13" t="s">
        <v>81</v>
      </c>
      <c r="AW489" s="13" t="s">
        <v>35</v>
      </c>
      <c r="AX489" s="13" t="s">
        <v>73</v>
      </c>
      <c r="AY489" s="233" t="s">
        <v>119</v>
      </c>
    </row>
    <row r="490" s="14" customFormat="1">
      <c r="A490" s="14"/>
      <c r="B490" s="234"/>
      <c r="C490" s="235"/>
      <c r="D490" s="225" t="s">
        <v>130</v>
      </c>
      <c r="E490" s="236" t="s">
        <v>19</v>
      </c>
      <c r="F490" s="237" t="s">
        <v>538</v>
      </c>
      <c r="G490" s="235"/>
      <c r="H490" s="238">
        <v>1162.3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130</v>
      </c>
      <c r="AU490" s="244" t="s">
        <v>83</v>
      </c>
      <c r="AV490" s="14" t="s">
        <v>83</v>
      </c>
      <c r="AW490" s="14" t="s">
        <v>35</v>
      </c>
      <c r="AX490" s="14" t="s">
        <v>73</v>
      </c>
      <c r="AY490" s="244" t="s">
        <v>119</v>
      </c>
    </row>
    <row r="491" s="13" customFormat="1">
      <c r="A491" s="13"/>
      <c r="B491" s="223"/>
      <c r="C491" s="224"/>
      <c r="D491" s="225" t="s">
        <v>130</v>
      </c>
      <c r="E491" s="226" t="s">
        <v>19</v>
      </c>
      <c r="F491" s="227" t="s">
        <v>565</v>
      </c>
      <c r="G491" s="224"/>
      <c r="H491" s="226" t="s">
        <v>19</v>
      </c>
      <c r="I491" s="228"/>
      <c r="J491" s="224"/>
      <c r="K491" s="224"/>
      <c r="L491" s="229"/>
      <c r="M491" s="230"/>
      <c r="N491" s="231"/>
      <c r="O491" s="231"/>
      <c r="P491" s="231"/>
      <c r="Q491" s="231"/>
      <c r="R491" s="231"/>
      <c r="S491" s="231"/>
      <c r="T491" s="23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3" t="s">
        <v>130</v>
      </c>
      <c r="AU491" s="233" t="s">
        <v>83</v>
      </c>
      <c r="AV491" s="13" t="s">
        <v>81</v>
      </c>
      <c r="AW491" s="13" t="s">
        <v>35</v>
      </c>
      <c r="AX491" s="13" t="s">
        <v>73</v>
      </c>
      <c r="AY491" s="233" t="s">
        <v>119</v>
      </c>
    </row>
    <row r="492" s="14" customFormat="1">
      <c r="A492" s="14"/>
      <c r="B492" s="234"/>
      <c r="C492" s="235"/>
      <c r="D492" s="225" t="s">
        <v>130</v>
      </c>
      <c r="E492" s="236" t="s">
        <v>19</v>
      </c>
      <c r="F492" s="237" t="s">
        <v>566</v>
      </c>
      <c r="G492" s="235"/>
      <c r="H492" s="238">
        <v>32.700000000000003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4" t="s">
        <v>130</v>
      </c>
      <c r="AU492" s="244" t="s">
        <v>83</v>
      </c>
      <c r="AV492" s="14" t="s">
        <v>83</v>
      </c>
      <c r="AW492" s="14" t="s">
        <v>35</v>
      </c>
      <c r="AX492" s="14" t="s">
        <v>73</v>
      </c>
      <c r="AY492" s="244" t="s">
        <v>119</v>
      </c>
    </row>
    <row r="493" s="13" customFormat="1">
      <c r="A493" s="13"/>
      <c r="B493" s="223"/>
      <c r="C493" s="224"/>
      <c r="D493" s="225" t="s">
        <v>130</v>
      </c>
      <c r="E493" s="226" t="s">
        <v>19</v>
      </c>
      <c r="F493" s="227" t="s">
        <v>584</v>
      </c>
      <c r="G493" s="224"/>
      <c r="H493" s="226" t="s">
        <v>19</v>
      </c>
      <c r="I493" s="228"/>
      <c r="J493" s="224"/>
      <c r="K493" s="224"/>
      <c r="L493" s="229"/>
      <c r="M493" s="230"/>
      <c r="N493" s="231"/>
      <c r="O493" s="231"/>
      <c r="P493" s="231"/>
      <c r="Q493" s="231"/>
      <c r="R493" s="231"/>
      <c r="S493" s="231"/>
      <c r="T493" s="23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3" t="s">
        <v>130</v>
      </c>
      <c r="AU493" s="233" t="s">
        <v>83</v>
      </c>
      <c r="AV493" s="13" t="s">
        <v>81</v>
      </c>
      <c r="AW493" s="13" t="s">
        <v>35</v>
      </c>
      <c r="AX493" s="13" t="s">
        <v>73</v>
      </c>
      <c r="AY493" s="233" t="s">
        <v>119</v>
      </c>
    </row>
    <row r="494" s="14" customFormat="1">
      <c r="A494" s="14"/>
      <c r="B494" s="234"/>
      <c r="C494" s="235"/>
      <c r="D494" s="225" t="s">
        <v>130</v>
      </c>
      <c r="E494" s="236" t="s">
        <v>19</v>
      </c>
      <c r="F494" s="237" t="s">
        <v>579</v>
      </c>
      <c r="G494" s="235"/>
      <c r="H494" s="238">
        <v>30.399999999999999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130</v>
      </c>
      <c r="AU494" s="244" t="s">
        <v>83</v>
      </c>
      <c r="AV494" s="14" t="s">
        <v>83</v>
      </c>
      <c r="AW494" s="14" t="s">
        <v>35</v>
      </c>
      <c r="AX494" s="14" t="s">
        <v>73</v>
      </c>
      <c r="AY494" s="244" t="s">
        <v>119</v>
      </c>
    </row>
    <row r="495" s="13" customFormat="1">
      <c r="A495" s="13"/>
      <c r="B495" s="223"/>
      <c r="C495" s="224"/>
      <c r="D495" s="225" t="s">
        <v>130</v>
      </c>
      <c r="E495" s="226" t="s">
        <v>19</v>
      </c>
      <c r="F495" s="227" t="s">
        <v>589</v>
      </c>
      <c r="G495" s="224"/>
      <c r="H495" s="226" t="s">
        <v>19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3" t="s">
        <v>130</v>
      </c>
      <c r="AU495" s="233" t="s">
        <v>83</v>
      </c>
      <c r="AV495" s="13" t="s">
        <v>81</v>
      </c>
      <c r="AW495" s="13" t="s">
        <v>35</v>
      </c>
      <c r="AX495" s="13" t="s">
        <v>73</v>
      </c>
      <c r="AY495" s="233" t="s">
        <v>119</v>
      </c>
    </row>
    <row r="496" s="14" customFormat="1">
      <c r="A496" s="14"/>
      <c r="B496" s="234"/>
      <c r="C496" s="235"/>
      <c r="D496" s="225" t="s">
        <v>130</v>
      </c>
      <c r="E496" s="236" t="s">
        <v>19</v>
      </c>
      <c r="F496" s="237" t="s">
        <v>745</v>
      </c>
      <c r="G496" s="235"/>
      <c r="H496" s="238">
        <v>13.810000000000001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130</v>
      </c>
      <c r="AU496" s="244" t="s">
        <v>83</v>
      </c>
      <c r="AV496" s="14" t="s">
        <v>83</v>
      </c>
      <c r="AW496" s="14" t="s">
        <v>35</v>
      </c>
      <c r="AX496" s="14" t="s">
        <v>73</v>
      </c>
      <c r="AY496" s="244" t="s">
        <v>119</v>
      </c>
    </row>
    <row r="497" s="15" customFormat="1">
      <c r="A497" s="15"/>
      <c r="B497" s="245"/>
      <c r="C497" s="246"/>
      <c r="D497" s="225" t="s">
        <v>130</v>
      </c>
      <c r="E497" s="247" t="s">
        <v>19</v>
      </c>
      <c r="F497" s="248" t="s">
        <v>143</v>
      </c>
      <c r="G497" s="246"/>
      <c r="H497" s="249">
        <v>1239.21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5" t="s">
        <v>130</v>
      </c>
      <c r="AU497" s="255" t="s">
        <v>83</v>
      </c>
      <c r="AV497" s="15" t="s">
        <v>126</v>
      </c>
      <c r="AW497" s="15" t="s">
        <v>35</v>
      </c>
      <c r="AX497" s="15" t="s">
        <v>81</v>
      </c>
      <c r="AY497" s="255" t="s">
        <v>119</v>
      </c>
    </row>
    <row r="498" s="2" customFormat="1" ht="24.15" customHeight="1">
      <c r="A498" s="39"/>
      <c r="B498" s="40"/>
      <c r="C498" s="262" t="s">
        <v>867</v>
      </c>
      <c r="D498" s="262" t="s">
        <v>539</v>
      </c>
      <c r="E498" s="263" t="s">
        <v>836</v>
      </c>
      <c r="F498" s="264" t="s">
        <v>837</v>
      </c>
      <c r="G498" s="265" t="s">
        <v>124</v>
      </c>
      <c r="H498" s="266">
        <v>1444.299</v>
      </c>
      <c r="I498" s="267"/>
      <c r="J498" s="268">
        <f>ROUND(I498*H498,2)</f>
        <v>0</v>
      </c>
      <c r="K498" s="264" t="s">
        <v>125</v>
      </c>
      <c r="L498" s="269"/>
      <c r="M498" s="270" t="s">
        <v>19</v>
      </c>
      <c r="N498" s="271" t="s">
        <v>44</v>
      </c>
      <c r="O498" s="85"/>
      <c r="P498" s="214">
        <f>O498*H498</f>
        <v>0</v>
      </c>
      <c r="Q498" s="214">
        <v>0.0055300000000000002</v>
      </c>
      <c r="R498" s="214">
        <f>Q498*H498</f>
        <v>7.9869734700000006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345</v>
      </c>
      <c r="AT498" s="216" t="s">
        <v>539</v>
      </c>
      <c r="AU498" s="216" t="s">
        <v>83</v>
      </c>
      <c r="AY498" s="18" t="s">
        <v>119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81</v>
      </c>
      <c r="BK498" s="217">
        <f>ROUND(I498*H498,2)</f>
        <v>0</v>
      </c>
      <c r="BL498" s="18" t="s">
        <v>237</v>
      </c>
      <c r="BM498" s="216" t="s">
        <v>868</v>
      </c>
    </row>
    <row r="499" s="14" customFormat="1">
      <c r="A499" s="14"/>
      <c r="B499" s="234"/>
      <c r="C499" s="235"/>
      <c r="D499" s="225" t="s">
        <v>130</v>
      </c>
      <c r="E499" s="235"/>
      <c r="F499" s="237" t="s">
        <v>869</v>
      </c>
      <c r="G499" s="235"/>
      <c r="H499" s="238">
        <v>1444.299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130</v>
      </c>
      <c r="AU499" s="244" t="s">
        <v>83</v>
      </c>
      <c r="AV499" s="14" t="s">
        <v>83</v>
      </c>
      <c r="AW499" s="14" t="s">
        <v>4</v>
      </c>
      <c r="AX499" s="14" t="s">
        <v>81</v>
      </c>
      <c r="AY499" s="244" t="s">
        <v>119</v>
      </c>
    </row>
    <row r="500" s="2" customFormat="1" ht="16.5" customHeight="1">
      <c r="A500" s="39"/>
      <c r="B500" s="40"/>
      <c r="C500" s="205" t="s">
        <v>870</v>
      </c>
      <c r="D500" s="205" t="s">
        <v>121</v>
      </c>
      <c r="E500" s="206" t="s">
        <v>863</v>
      </c>
      <c r="F500" s="207" t="s">
        <v>864</v>
      </c>
      <c r="G500" s="208" t="s">
        <v>124</v>
      </c>
      <c r="H500" s="209">
        <v>1239.21</v>
      </c>
      <c r="I500" s="210"/>
      <c r="J500" s="211">
        <f>ROUND(I500*H500,2)</f>
        <v>0</v>
      </c>
      <c r="K500" s="207" t="s">
        <v>125</v>
      </c>
      <c r="L500" s="45"/>
      <c r="M500" s="212" t="s">
        <v>19</v>
      </c>
      <c r="N500" s="213" t="s">
        <v>44</v>
      </c>
      <c r="O500" s="85"/>
      <c r="P500" s="214">
        <f>O500*H500</f>
        <v>0</v>
      </c>
      <c r="Q500" s="214">
        <v>0.00088000000000000003</v>
      </c>
      <c r="R500" s="214">
        <f>Q500*H500</f>
        <v>1.0905048000000002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237</v>
      </c>
      <c r="AT500" s="216" t="s">
        <v>121</v>
      </c>
      <c r="AU500" s="216" t="s">
        <v>83</v>
      </c>
      <c r="AY500" s="18" t="s">
        <v>119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81</v>
      </c>
      <c r="BK500" s="217">
        <f>ROUND(I500*H500,2)</f>
        <v>0</v>
      </c>
      <c r="BL500" s="18" t="s">
        <v>237</v>
      </c>
      <c r="BM500" s="216" t="s">
        <v>871</v>
      </c>
    </row>
    <row r="501" s="2" customFormat="1">
      <c r="A501" s="39"/>
      <c r="B501" s="40"/>
      <c r="C501" s="41"/>
      <c r="D501" s="218" t="s">
        <v>128</v>
      </c>
      <c r="E501" s="41"/>
      <c r="F501" s="219" t="s">
        <v>866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128</v>
      </c>
      <c r="AU501" s="18" t="s">
        <v>83</v>
      </c>
    </row>
    <row r="502" s="13" customFormat="1">
      <c r="A502" s="13"/>
      <c r="B502" s="223"/>
      <c r="C502" s="224"/>
      <c r="D502" s="225" t="s">
        <v>130</v>
      </c>
      <c r="E502" s="226" t="s">
        <v>19</v>
      </c>
      <c r="F502" s="227" t="s">
        <v>537</v>
      </c>
      <c r="G502" s="224"/>
      <c r="H502" s="226" t="s">
        <v>19</v>
      </c>
      <c r="I502" s="228"/>
      <c r="J502" s="224"/>
      <c r="K502" s="224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130</v>
      </c>
      <c r="AU502" s="233" t="s">
        <v>83</v>
      </c>
      <c r="AV502" s="13" t="s">
        <v>81</v>
      </c>
      <c r="AW502" s="13" t="s">
        <v>35</v>
      </c>
      <c r="AX502" s="13" t="s">
        <v>73</v>
      </c>
      <c r="AY502" s="233" t="s">
        <v>119</v>
      </c>
    </row>
    <row r="503" s="14" customFormat="1">
      <c r="A503" s="14"/>
      <c r="B503" s="234"/>
      <c r="C503" s="235"/>
      <c r="D503" s="225" t="s">
        <v>130</v>
      </c>
      <c r="E503" s="236" t="s">
        <v>19</v>
      </c>
      <c r="F503" s="237" t="s">
        <v>538</v>
      </c>
      <c r="G503" s="235"/>
      <c r="H503" s="238">
        <v>1162.3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130</v>
      </c>
      <c r="AU503" s="244" t="s">
        <v>83</v>
      </c>
      <c r="AV503" s="14" t="s">
        <v>83</v>
      </c>
      <c r="AW503" s="14" t="s">
        <v>35</v>
      </c>
      <c r="AX503" s="14" t="s">
        <v>73</v>
      </c>
      <c r="AY503" s="244" t="s">
        <v>119</v>
      </c>
    </row>
    <row r="504" s="13" customFormat="1">
      <c r="A504" s="13"/>
      <c r="B504" s="223"/>
      <c r="C504" s="224"/>
      <c r="D504" s="225" t="s">
        <v>130</v>
      </c>
      <c r="E504" s="226" t="s">
        <v>19</v>
      </c>
      <c r="F504" s="227" t="s">
        <v>565</v>
      </c>
      <c r="G504" s="224"/>
      <c r="H504" s="226" t="s">
        <v>19</v>
      </c>
      <c r="I504" s="228"/>
      <c r="J504" s="224"/>
      <c r="K504" s="224"/>
      <c r="L504" s="229"/>
      <c r="M504" s="230"/>
      <c r="N504" s="231"/>
      <c r="O504" s="231"/>
      <c r="P504" s="231"/>
      <c r="Q504" s="231"/>
      <c r="R504" s="231"/>
      <c r="S504" s="231"/>
      <c r="T504" s="23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3" t="s">
        <v>130</v>
      </c>
      <c r="AU504" s="233" t="s">
        <v>83</v>
      </c>
      <c r="AV504" s="13" t="s">
        <v>81</v>
      </c>
      <c r="AW504" s="13" t="s">
        <v>35</v>
      </c>
      <c r="AX504" s="13" t="s">
        <v>73</v>
      </c>
      <c r="AY504" s="233" t="s">
        <v>119</v>
      </c>
    </row>
    <row r="505" s="14" customFormat="1">
      <c r="A505" s="14"/>
      <c r="B505" s="234"/>
      <c r="C505" s="235"/>
      <c r="D505" s="225" t="s">
        <v>130</v>
      </c>
      <c r="E505" s="236" t="s">
        <v>19</v>
      </c>
      <c r="F505" s="237" t="s">
        <v>566</v>
      </c>
      <c r="G505" s="235"/>
      <c r="H505" s="238">
        <v>32.700000000000003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4" t="s">
        <v>130</v>
      </c>
      <c r="AU505" s="244" t="s">
        <v>83</v>
      </c>
      <c r="AV505" s="14" t="s">
        <v>83</v>
      </c>
      <c r="AW505" s="14" t="s">
        <v>35</v>
      </c>
      <c r="AX505" s="14" t="s">
        <v>73</v>
      </c>
      <c r="AY505" s="244" t="s">
        <v>119</v>
      </c>
    </row>
    <row r="506" s="13" customFormat="1">
      <c r="A506" s="13"/>
      <c r="B506" s="223"/>
      <c r="C506" s="224"/>
      <c r="D506" s="225" t="s">
        <v>130</v>
      </c>
      <c r="E506" s="226" t="s">
        <v>19</v>
      </c>
      <c r="F506" s="227" t="s">
        <v>584</v>
      </c>
      <c r="G506" s="224"/>
      <c r="H506" s="226" t="s">
        <v>19</v>
      </c>
      <c r="I506" s="228"/>
      <c r="J506" s="224"/>
      <c r="K506" s="224"/>
      <c r="L506" s="229"/>
      <c r="M506" s="230"/>
      <c r="N506" s="231"/>
      <c r="O506" s="231"/>
      <c r="P506" s="231"/>
      <c r="Q506" s="231"/>
      <c r="R506" s="231"/>
      <c r="S506" s="231"/>
      <c r="T506" s="23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3" t="s">
        <v>130</v>
      </c>
      <c r="AU506" s="233" t="s">
        <v>83</v>
      </c>
      <c r="AV506" s="13" t="s">
        <v>81</v>
      </c>
      <c r="AW506" s="13" t="s">
        <v>35</v>
      </c>
      <c r="AX506" s="13" t="s">
        <v>73</v>
      </c>
      <c r="AY506" s="233" t="s">
        <v>119</v>
      </c>
    </row>
    <row r="507" s="14" customFormat="1">
      <c r="A507" s="14"/>
      <c r="B507" s="234"/>
      <c r="C507" s="235"/>
      <c r="D507" s="225" t="s">
        <v>130</v>
      </c>
      <c r="E507" s="236" t="s">
        <v>19</v>
      </c>
      <c r="F507" s="237" t="s">
        <v>579</v>
      </c>
      <c r="G507" s="235"/>
      <c r="H507" s="238">
        <v>30.399999999999999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4" t="s">
        <v>130</v>
      </c>
      <c r="AU507" s="244" t="s">
        <v>83</v>
      </c>
      <c r="AV507" s="14" t="s">
        <v>83</v>
      </c>
      <c r="AW507" s="14" t="s">
        <v>35</v>
      </c>
      <c r="AX507" s="14" t="s">
        <v>73</v>
      </c>
      <c r="AY507" s="244" t="s">
        <v>119</v>
      </c>
    </row>
    <row r="508" s="13" customFormat="1">
      <c r="A508" s="13"/>
      <c r="B508" s="223"/>
      <c r="C508" s="224"/>
      <c r="D508" s="225" t="s">
        <v>130</v>
      </c>
      <c r="E508" s="226" t="s">
        <v>19</v>
      </c>
      <c r="F508" s="227" t="s">
        <v>589</v>
      </c>
      <c r="G508" s="224"/>
      <c r="H508" s="226" t="s">
        <v>19</v>
      </c>
      <c r="I508" s="228"/>
      <c r="J508" s="224"/>
      <c r="K508" s="224"/>
      <c r="L508" s="229"/>
      <c r="M508" s="230"/>
      <c r="N508" s="231"/>
      <c r="O508" s="231"/>
      <c r="P508" s="231"/>
      <c r="Q508" s="231"/>
      <c r="R508" s="231"/>
      <c r="S508" s="231"/>
      <c r="T508" s="23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3" t="s">
        <v>130</v>
      </c>
      <c r="AU508" s="233" t="s">
        <v>83</v>
      </c>
      <c r="AV508" s="13" t="s">
        <v>81</v>
      </c>
      <c r="AW508" s="13" t="s">
        <v>35</v>
      </c>
      <c r="AX508" s="13" t="s">
        <v>73</v>
      </c>
      <c r="AY508" s="233" t="s">
        <v>119</v>
      </c>
    </row>
    <row r="509" s="14" customFormat="1">
      <c r="A509" s="14"/>
      <c r="B509" s="234"/>
      <c r="C509" s="235"/>
      <c r="D509" s="225" t="s">
        <v>130</v>
      </c>
      <c r="E509" s="236" t="s">
        <v>19</v>
      </c>
      <c r="F509" s="237" t="s">
        <v>745</v>
      </c>
      <c r="G509" s="235"/>
      <c r="H509" s="238">
        <v>13.810000000000001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130</v>
      </c>
      <c r="AU509" s="244" t="s">
        <v>83</v>
      </c>
      <c r="AV509" s="14" t="s">
        <v>83</v>
      </c>
      <c r="AW509" s="14" t="s">
        <v>35</v>
      </c>
      <c r="AX509" s="14" t="s">
        <v>73</v>
      </c>
      <c r="AY509" s="244" t="s">
        <v>119</v>
      </c>
    </row>
    <row r="510" s="15" customFormat="1">
      <c r="A510" s="15"/>
      <c r="B510" s="245"/>
      <c r="C510" s="246"/>
      <c r="D510" s="225" t="s">
        <v>130</v>
      </c>
      <c r="E510" s="247" t="s">
        <v>19</v>
      </c>
      <c r="F510" s="248" t="s">
        <v>143</v>
      </c>
      <c r="G510" s="246"/>
      <c r="H510" s="249">
        <v>1239.21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5" t="s">
        <v>130</v>
      </c>
      <c r="AU510" s="255" t="s">
        <v>83</v>
      </c>
      <c r="AV510" s="15" t="s">
        <v>126</v>
      </c>
      <c r="AW510" s="15" t="s">
        <v>35</v>
      </c>
      <c r="AX510" s="15" t="s">
        <v>81</v>
      </c>
      <c r="AY510" s="255" t="s">
        <v>119</v>
      </c>
    </row>
    <row r="511" s="2" customFormat="1" ht="24.15" customHeight="1">
      <c r="A511" s="39"/>
      <c r="B511" s="40"/>
      <c r="C511" s="262" t="s">
        <v>872</v>
      </c>
      <c r="D511" s="262" t="s">
        <v>539</v>
      </c>
      <c r="E511" s="263" t="s">
        <v>829</v>
      </c>
      <c r="F511" s="264" t="s">
        <v>830</v>
      </c>
      <c r="G511" s="265" t="s">
        <v>124</v>
      </c>
      <c r="H511" s="266">
        <v>1444.299</v>
      </c>
      <c r="I511" s="267"/>
      <c r="J511" s="268">
        <f>ROUND(I511*H511,2)</f>
        <v>0</v>
      </c>
      <c r="K511" s="264" t="s">
        <v>125</v>
      </c>
      <c r="L511" s="269"/>
      <c r="M511" s="270" t="s">
        <v>19</v>
      </c>
      <c r="N511" s="271" t="s">
        <v>44</v>
      </c>
      <c r="O511" s="85"/>
      <c r="P511" s="214">
        <f>O511*H511</f>
        <v>0</v>
      </c>
      <c r="Q511" s="214">
        <v>0.0054000000000000003</v>
      </c>
      <c r="R511" s="214">
        <f>Q511*H511</f>
        <v>7.7992146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345</v>
      </c>
      <c r="AT511" s="216" t="s">
        <v>539</v>
      </c>
      <c r="AU511" s="216" t="s">
        <v>83</v>
      </c>
      <c r="AY511" s="18" t="s">
        <v>119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81</v>
      </c>
      <c r="BK511" s="217">
        <f>ROUND(I511*H511,2)</f>
        <v>0</v>
      </c>
      <c r="BL511" s="18" t="s">
        <v>237</v>
      </c>
      <c r="BM511" s="216" t="s">
        <v>873</v>
      </c>
    </row>
    <row r="512" s="14" customFormat="1">
      <c r="A512" s="14"/>
      <c r="B512" s="234"/>
      <c r="C512" s="235"/>
      <c r="D512" s="225" t="s">
        <v>130</v>
      </c>
      <c r="E512" s="235"/>
      <c r="F512" s="237" t="s">
        <v>869</v>
      </c>
      <c r="G512" s="235"/>
      <c r="H512" s="238">
        <v>1444.299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130</v>
      </c>
      <c r="AU512" s="244" t="s">
        <v>83</v>
      </c>
      <c r="AV512" s="14" t="s">
        <v>83</v>
      </c>
      <c r="AW512" s="14" t="s">
        <v>4</v>
      </c>
      <c r="AX512" s="14" t="s">
        <v>81</v>
      </c>
      <c r="AY512" s="244" t="s">
        <v>119</v>
      </c>
    </row>
    <row r="513" s="2" customFormat="1" ht="33" customHeight="1">
      <c r="A513" s="39"/>
      <c r="B513" s="40"/>
      <c r="C513" s="205" t="s">
        <v>644</v>
      </c>
      <c r="D513" s="205" t="s">
        <v>121</v>
      </c>
      <c r="E513" s="206" t="s">
        <v>874</v>
      </c>
      <c r="F513" s="207" t="s">
        <v>875</v>
      </c>
      <c r="G513" s="208" t="s">
        <v>257</v>
      </c>
      <c r="H513" s="209">
        <v>9</v>
      </c>
      <c r="I513" s="210"/>
      <c r="J513" s="211">
        <f>ROUND(I513*H513,2)</f>
        <v>0</v>
      </c>
      <c r="K513" s="207" t="s">
        <v>125</v>
      </c>
      <c r="L513" s="45"/>
      <c r="M513" s="212" t="s">
        <v>19</v>
      </c>
      <c r="N513" s="213" t="s">
        <v>44</v>
      </c>
      <c r="O513" s="85"/>
      <c r="P513" s="214">
        <f>O513*H513</f>
        <v>0</v>
      </c>
      <c r="Q513" s="214">
        <v>0.00108</v>
      </c>
      <c r="R513" s="214">
        <f>Q513*H513</f>
        <v>0.0097199999999999995</v>
      </c>
      <c r="S513" s="214">
        <v>0</v>
      </c>
      <c r="T513" s="21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16" t="s">
        <v>237</v>
      </c>
      <c r="AT513" s="216" t="s">
        <v>121</v>
      </c>
      <c r="AU513" s="216" t="s">
        <v>83</v>
      </c>
      <c r="AY513" s="18" t="s">
        <v>119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18" t="s">
        <v>81</v>
      </c>
      <c r="BK513" s="217">
        <f>ROUND(I513*H513,2)</f>
        <v>0</v>
      </c>
      <c r="BL513" s="18" t="s">
        <v>237</v>
      </c>
      <c r="BM513" s="216" t="s">
        <v>876</v>
      </c>
    </row>
    <row r="514" s="2" customFormat="1">
      <c r="A514" s="39"/>
      <c r="B514" s="40"/>
      <c r="C514" s="41"/>
      <c r="D514" s="218" t="s">
        <v>128</v>
      </c>
      <c r="E514" s="41"/>
      <c r="F514" s="219" t="s">
        <v>877</v>
      </c>
      <c r="G514" s="41"/>
      <c r="H514" s="41"/>
      <c r="I514" s="220"/>
      <c r="J514" s="41"/>
      <c r="K514" s="41"/>
      <c r="L514" s="45"/>
      <c r="M514" s="221"/>
      <c r="N514" s="222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128</v>
      </c>
      <c r="AU514" s="18" t="s">
        <v>83</v>
      </c>
    </row>
    <row r="515" s="13" customFormat="1">
      <c r="A515" s="13"/>
      <c r="B515" s="223"/>
      <c r="C515" s="224"/>
      <c r="D515" s="225" t="s">
        <v>130</v>
      </c>
      <c r="E515" s="226" t="s">
        <v>19</v>
      </c>
      <c r="F515" s="227" t="s">
        <v>878</v>
      </c>
      <c r="G515" s="224"/>
      <c r="H515" s="226" t="s">
        <v>19</v>
      </c>
      <c r="I515" s="228"/>
      <c r="J515" s="224"/>
      <c r="K515" s="224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130</v>
      </c>
      <c r="AU515" s="233" t="s">
        <v>83</v>
      </c>
      <c r="AV515" s="13" t="s">
        <v>81</v>
      </c>
      <c r="AW515" s="13" t="s">
        <v>35</v>
      </c>
      <c r="AX515" s="13" t="s">
        <v>73</v>
      </c>
      <c r="AY515" s="233" t="s">
        <v>119</v>
      </c>
    </row>
    <row r="516" s="14" customFormat="1">
      <c r="A516" s="14"/>
      <c r="B516" s="234"/>
      <c r="C516" s="235"/>
      <c r="D516" s="225" t="s">
        <v>130</v>
      </c>
      <c r="E516" s="236" t="s">
        <v>19</v>
      </c>
      <c r="F516" s="237" t="s">
        <v>187</v>
      </c>
      <c r="G516" s="235"/>
      <c r="H516" s="238">
        <v>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4" t="s">
        <v>130</v>
      </c>
      <c r="AU516" s="244" t="s">
        <v>83</v>
      </c>
      <c r="AV516" s="14" t="s">
        <v>83</v>
      </c>
      <c r="AW516" s="14" t="s">
        <v>35</v>
      </c>
      <c r="AX516" s="14" t="s">
        <v>81</v>
      </c>
      <c r="AY516" s="244" t="s">
        <v>119</v>
      </c>
    </row>
    <row r="517" s="2" customFormat="1" ht="24.15" customHeight="1">
      <c r="A517" s="39"/>
      <c r="B517" s="40"/>
      <c r="C517" s="262" t="s">
        <v>879</v>
      </c>
      <c r="D517" s="262" t="s">
        <v>539</v>
      </c>
      <c r="E517" s="263" t="s">
        <v>836</v>
      </c>
      <c r="F517" s="264" t="s">
        <v>837</v>
      </c>
      <c r="G517" s="265" t="s">
        <v>124</v>
      </c>
      <c r="H517" s="266">
        <v>2.25</v>
      </c>
      <c r="I517" s="267"/>
      <c r="J517" s="268">
        <f>ROUND(I517*H517,2)</f>
        <v>0</v>
      </c>
      <c r="K517" s="264" t="s">
        <v>125</v>
      </c>
      <c r="L517" s="269"/>
      <c r="M517" s="270" t="s">
        <v>19</v>
      </c>
      <c r="N517" s="271" t="s">
        <v>44</v>
      </c>
      <c r="O517" s="85"/>
      <c r="P517" s="214">
        <f>O517*H517</f>
        <v>0</v>
      </c>
      <c r="Q517" s="214">
        <v>0.0055300000000000002</v>
      </c>
      <c r="R517" s="214">
        <f>Q517*H517</f>
        <v>0.0124425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345</v>
      </c>
      <c r="AT517" s="216" t="s">
        <v>539</v>
      </c>
      <c r="AU517" s="216" t="s">
        <v>83</v>
      </c>
      <c r="AY517" s="18" t="s">
        <v>119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81</v>
      </c>
      <c r="BK517" s="217">
        <f>ROUND(I517*H517,2)</f>
        <v>0</v>
      </c>
      <c r="BL517" s="18" t="s">
        <v>237</v>
      </c>
      <c r="BM517" s="216" t="s">
        <v>880</v>
      </c>
    </row>
    <row r="518" s="14" customFormat="1">
      <c r="A518" s="14"/>
      <c r="B518" s="234"/>
      <c r="C518" s="235"/>
      <c r="D518" s="225" t="s">
        <v>130</v>
      </c>
      <c r="E518" s="235"/>
      <c r="F518" s="237" t="s">
        <v>881</v>
      </c>
      <c r="G518" s="235"/>
      <c r="H518" s="238">
        <v>2.25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4" t="s">
        <v>130</v>
      </c>
      <c r="AU518" s="244" t="s">
        <v>83</v>
      </c>
      <c r="AV518" s="14" t="s">
        <v>83</v>
      </c>
      <c r="AW518" s="14" t="s">
        <v>4</v>
      </c>
      <c r="AX518" s="14" t="s">
        <v>81</v>
      </c>
      <c r="AY518" s="244" t="s">
        <v>119</v>
      </c>
    </row>
    <row r="519" s="2" customFormat="1" ht="24.15" customHeight="1">
      <c r="A519" s="39"/>
      <c r="B519" s="40"/>
      <c r="C519" s="262" t="s">
        <v>882</v>
      </c>
      <c r="D519" s="262" t="s">
        <v>539</v>
      </c>
      <c r="E519" s="263" t="s">
        <v>829</v>
      </c>
      <c r="F519" s="264" t="s">
        <v>830</v>
      </c>
      <c r="G519" s="265" t="s">
        <v>124</v>
      </c>
      <c r="H519" s="266">
        <v>2.25</v>
      </c>
      <c r="I519" s="267"/>
      <c r="J519" s="268">
        <f>ROUND(I519*H519,2)</f>
        <v>0</v>
      </c>
      <c r="K519" s="264" t="s">
        <v>125</v>
      </c>
      <c r="L519" s="269"/>
      <c r="M519" s="270" t="s">
        <v>19</v>
      </c>
      <c r="N519" s="271" t="s">
        <v>44</v>
      </c>
      <c r="O519" s="85"/>
      <c r="P519" s="214">
        <f>O519*H519</f>
        <v>0</v>
      </c>
      <c r="Q519" s="214">
        <v>0.0054000000000000003</v>
      </c>
      <c r="R519" s="214">
        <f>Q519*H519</f>
        <v>0.012150000000000001</v>
      </c>
      <c r="S519" s="214">
        <v>0</v>
      </c>
      <c r="T519" s="215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16" t="s">
        <v>345</v>
      </c>
      <c r="AT519" s="216" t="s">
        <v>539</v>
      </c>
      <c r="AU519" s="216" t="s">
        <v>83</v>
      </c>
      <c r="AY519" s="18" t="s">
        <v>119</v>
      </c>
      <c r="BE519" s="217">
        <f>IF(N519="základní",J519,0)</f>
        <v>0</v>
      </c>
      <c r="BF519" s="217">
        <f>IF(N519="snížená",J519,0)</f>
        <v>0</v>
      </c>
      <c r="BG519" s="217">
        <f>IF(N519="zákl. přenesená",J519,0)</f>
        <v>0</v>
      </c>
      <c r="BH519" s="217">
        <f>IF(N519="sníž. přenesená",J519,0)</f>
        <v>0</v>
      </c>
      <c r="BI519" s="217">
        <f>IF(N519="nulová",J519,0)</f>
        <v>0</v>
      </c>
      <c r="BJ519" s="18" t="s">
        <v>81</v>
      </c>
      <c r="BK519" s="217">
        <f>ROUND(I519*H519,2)</f>
        <v>0</v>
      </c>
      <c r="BL519" s="18" t="s">
        <v>237</v>
      </c>
      <c r="BM519" s="216" t="s">
        <v>883</v>
      </c>
    </row>
    <row r="520" s="14" customFormat="1">
      <c r="A520" s="14"/>
      <c r="B520" s="234"/>
      <c r="C520" s="235"/>
      <c r="D520" s="225" t="s">
        <v>130</v>
      </c>
      <c r="E520" s="235"/>
      <c r="F520" s="237" t="s">
        <v>881</v>
      </c>
      <c r="G520" s="235"/>
      <c r="H520" s="238">
        <v>2.25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4" t="s">
        <v>130</v>
      </c>
      <c r="AU520" s="244" t="s">
        <v>83</v>
      </c>
      <c r="AV520" s="14" t="s">
        <v>83</v>
      </c>
      <c r="AW520" s="14" t="s">
        <v>4</v>
      </c>
      <c r="AX520" s="14" t="s">
        <v>81</v>
      </c>
      <c r="AY520" s="244" t="s">
        <v>119</v>
      </c>
    </row>
    <row r="521" s="2" customFormat="1" ht="16.5" customHeight="1">
      <c r="A521" s="39"/>
      <c r="B521" s="40"/>
      <c r="C521" s="205" t="s">
        <v>884</v>
      </c>
      <c r="D521" s="205" t="s">
        <v>121</v>
      </c>
      <c r="E521" s="206" t="s">
        <v>885</v>
      </c>
      <c r="F521" s="207" t="s">
        <v>886</v>
      </c>
      <c r="G521" s="208" t="s">
        <v>190</v>
      </c>
      <c r="H521" s="209">
        <v>90</v>
      </c>
      <c r="I521" s="210"/>
      <c r="J521" s="211">
        <f>ROUND(I521*H521,2)</f>
        <v>0</v>
      </c>
      <c r="K521" s="207" t="s">
        <v>125</v>
      </c>
      <c r="L521" s="45"/>
      <c r="M521" s="212" t="s">
        <v>19</v>
      </c>
      <c r="N521" s="213" t="s">
        <v>44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237</v>
      </c>
      <c r="AT521" s="216" t="s">
        <v>121</v>
      </c>
      <c r="AU521" s="216" t="s">
        <v>83</v>
      </c>
      <c r="AY521" s="18" t="s">
        <v>119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81</v>
      </c>
      <c r="BK521" s="217">
        <f>ROUND(I521*H521,2)</f>
        <v>0</v>
      </c>
      <c r="BL521" s="18" t="s">
        <v>237</v>
      </c>
      <c r="BM521" s="216" t="s">
        <v>887</v>
      </c>
    </row>
    <row r="522" s="2" customFormat="1">
      <c r="A522" s="39"/>
      <c r="B522" s="40"/>
      <c r="C522" s="41"/>
      <c r="D522" s="218" t="s">
        <v>128</v>
      </c>
      <c r="E522" s="41"/>
      <c r="F522" s="219" t="s">
        <v>888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128</v>
      </c>
      <c r="AU522" s="18" t="s">
        <v>83</v>
      </c>
    </row>
    <row r="523" s="13" customFormat="1">
      <c r="A523" s="13"/>
      <c r="B523" s="223"/>
      <c r="C523" s="224"/>
      <c r="D523" s="225" t="s">
        <v>130</v>
      </c>
      <c r="E523" s="226" t="s">
        <v>19</v>
      </c>
      <c r="F523" s="227" t="s">
        <v>889</v>
      </c>
      <c r="G523" s="224"/>
      <c r="H523" s="226" t="s">
        <v>19</v>
      </c>
      <c r="I523" s="228"/>
      <c r="J523" s="224"/>
      <c r="K523" s="224"/>
      <c r="L523" s="229"/>
      <c r="M523" s="230"/>
      <c r="N523" s="231"/>
      <c r="O523" s="231"/>
      <c r="P523" s="231"/>
      <c r="Q523" s="231"/>
      <c r="R523" s="231"/>
      <c r="S523" s="231"/>
      <c r="T523" s="23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3" t="s">
        <v>130</v>
      </c>
      <c r="AU523" s="233" t="s">
        <v>83</v>
      </c>
      <c r="AV523" s="13" t="s">
        <v>81</v>
      </c>
      <c r="AW523" s="13" t="s">
        <v>35</v>
      </c>
      <c r="AX523" s="13" t="s">
        <v>73</v>
      </c>
      <c r="AY523" s="233" t="s">
        <v>119</v>
      </c>
    </row>
    <row r="524" s="13" customFormat="1">
      <c r="A524" s="13"/>
      <c r="B524" s="223"/>
      <c r="C524" s="224"/>
      <c r="D524" s="225" t="s">
        <v>130</v>
      </c>
      <c r="E524" s="226" t="s">
        <v>19</v>
      </c>
      <c r="F524" s="227" t="s">
        <v>890</v>
      </c>
      <c r="G524" s="224"/>
      <c r="H524" s="226" t="s">
        <v>19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130</v>
      </c>
      <c r="AU524" s="233" t="s">
        <v>83</v>
      </c>
      <c r="AV524" s="13" t="s">
        <v>81</v>
      </c>
      <c r="AW524" s="13" t="s">
        <v>35</v>
      </c>
      <c r="AX524" s="13" t="s">
        <v>73</v>
      </c>
      <c r="AY524" s="233" t="s">
        <v>119</v>
      </c>
    </row>
    <row r="525" s="14" customFormat="1">
      <c r="A525" s="14"/>
      <c r="B525" s="234"/>
      <c r="C525" s="235"/>
      <c r="D525" s="225" t="s">
        <v>130</v>
      </c>
      <c r="E525" s="236" t="s">
        <v>19</v>
      </c>
      <c r="F525" s="237" t="s">
        <v>891</v>
      </c>
      <c r="G525" s="235"/>
      <c r="H525" s="238">
        <v>30.079999999999998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130</v>
      </c>
      <c r="AU525" s="244" t="s">
        <v>83</v>
      </c>
      <c r="AV525" s="14" t="s">
        <v>83</v>
      </c>
      <c r="AW525" s="14" t="s">
        <v>35</v>
      </c>
      <c r="AX525" s="14" t="s">
        <v>73</v>
      </c>
      <c r="AY525" s="244" t="s">
        <v>119</v>
      </c>
    </row>
    <row r="526" s="13" customFormat="1">
      <c r="A526" s="13"/>
      <c r="B526" s="223"/>
      <c r="C526" s="224"/>
      <c r="D526" s="225" t="s">
        <v>130</v>
      </c>
      <c r="E526" s="226" t="s">
        <v>19</v>
      </c>
      <c r="F526" s="227" t="s">
        <v>892</v>
      </c>
      <c r="G526" s="224"/>
      <c r="H526" s="226" t="s">
        <v>19</v>
      </c>
      <c r="I526" s="228"/>
      <c r="J526" s="224"/>
      <c r="K526" s="224"/>
      <c r="L526" s="229"/>
      <c r="M526" s="230"/>
      <c r="N526" s="231"/>
      <c r="O526" s="231"/>
      <c r="P526" s="231"/>
      <c r="Q526" s="231"/>
      <c r="R526" s="231"/>
      <c r="S526" s="231"/>
      <c r="T526" s="23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3" t="s">
        <v>130</v>
      </c>
      <c r="AU526" s="233" t="s">
        <v>83</v>
      </c>
      <c r="AV526" s="13" t="s">
        <v>81</v>
      </c>
      <c r="AW526" s="13" t="s">
        <v>35</v>
      </c>
      <c r="AX526" s="13" t="s">
        <v>73</v>
      </c>
      <c r="AY526" s="233" t="s">
        <v>119</v>
      </c>
    </row>
    <row r="527" s="14" customFormat="1">
      <c r="A527" s="14"/>
      <c r="B527" s="234"/>
      <c r="C527" s="235"/>
      <c r="D527" s="225" t="s">
        <v>130</v>
      </c>
      <c r="E527" s="236" t="s">
        <v>19</v>
      </c>
      <c r="F527" s="237" t="s">
        <v>893</v>
      </c>
      <c r="G527" s="235"/>
      <c r="H527" s="238">
        <v>3.02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4" t="s">
        <v>130</v>
      </c>
      <c r="AU527" s="244" t="s">
        <v>83</v>
      </c>
      <c r="AV527" s="14" t="s">
        <v>83</v>
      </c>
      <c r="AW527" s="14" t="s">
        <v>35</v>
      </c>
      <c r="AX527" s="14" t="s">
        <v>73</v>
      </c>
      <c r="AY527" s="244" t="s">
        <v>119</v>
      </c>
    </row>
    <row r="528" s="13" customFormat="1">
      <c r="A528" s="13"/>
      <c r="B528" s="223"/>
      <c r="C528" s="224"/>
      <c r="D528" s="225" t="s">
        <v>130</v>
      </c>
      <c r="E528" s="226" t="s">
        <v>19</v>
      </c>
      <c r="F528" s="227" t="s">
        <v>894</v>
      </c>
      <c r="G528" s="224"/>
      <c r="H528" s="226" t="s">
        <v>19</v>
      </c>
      <c r="I528" s="228"/>
      <c r="J528" s="224"/>
      <c r="K528" s="224"/>
      <c r="L528" s="229"/>
      <c r="M528" s="230"/>
      <c r="N528" s="231"/>
      <c r="O528" s="231"/>
      <c r="P528" s="231"/>
      <c r="Q528" s="231"/>
      <c r="R528" s="231"/>
      <c r="S528" s="231"/>
      <c r="T528" s="23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3" t="s">
        <v>130</v>
      </c>
      <c r="AU528" s="233" t="s">
        <v>83</v>
      </c>
      <c r="AV528" s="13" t="s">
        <v>81</v>
      </c>
      <c r="AW528" s="13" t="s">
        <v>35</v>
      </c>
      <c r="AX528" s="13" t="s">
        <v>73</v>
      </c>
      <c r="AY528" s="233" t="s">
        <v>119</v>
      </c>
    </row>
    <row r="529" s="14" customFormat="1">
      <c r="A529" s="14"/>
      <c r="B529" s="234"/>
      <c r="C529" s="235"/>
      <c r="D529" s="225" t="s">
        <v>130</v>
      </c>
      <c r="E529" s="236" t="s">
        <v>19</v>
      </c>
      <c r="F529" s="237" t="s">
        <v>895</v>
      </c>
      <c r="G529" s="235"/>
      <c r="H529" s="238">
        <v>11.57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4" t="s">
        <v>130</v>
      </c>
      <c r="AU529" s="244" t="s">
        <v>83</v>
      </c>
      <c r="AV529" s="14" t="s">
        <v>83</v>
      </c>
      <c r="AW529" s="14" t="s">
        <v>35</v>
      </c>
      <c r="AX529" s="14" t="s">
        <v>73</v>
      </c>
      <c r="AY529" s="244" t="s">
        <v>119</v>
      </c>
    </row>
    <row r="530" s="13" customFormat="1">
      <c r="A530" s="13"/>
      <c r="B530" s="223"/>
      <c r="C530" s="224"/>
      <c r="D530" s="225" t="s">
        <v>130</v>
      </c>
      <c r="E530" s="226" t="s">
        <v>19</v>
      </c>
      <c r="F530" s="227" t="s">
        <v>896</v>
      </c>
      <c r="G530" s="224"/>
      <c r="H530" s="226" t="s">
        <v>19</v>
      </c>
      <c r="I530" s="228"/>
      <c r="J530" s="224"/>
      <c r="K530" s="224"/>
      <c r="L530" s="229"/>
      <c r="M530" s="230"/>
      <c r="N530" s="231"/>
      <c r="O530" s="231"/>
      <c r="P530" s="231"/>
      <c r="Q530" s="231"/>
      <c r="R530" s="231"/>
      <c r="S530" s="231"/>
      <c r="T530" s="23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3" t="s">
        <v>130</v>
      </c>
      <c r="AU530" s="233" t="s">
        <v>83</v>
      </c>
      <c r="AV530" s="13" t="s">
        <v>81</v>
      </c>
      <c r="AW530" s="13" t="s">
        <v>35</v>
      </c>
      <c r="AX530" s="13" t="s">
        <v>73</v>
      </c>
      <c r="AY530" s="233" t="s">
        <v>119</v>
      </c>
    </row>
    <row r="531" s="14" customFormat="1">
      <c r="A531" s="14"/>
      <c r="B531" s="234"/>
      <c r="C531" s="235"/>
      <c r="D531" s="225" t="s">
        <v>130</v>
      </c>
      <c r="E531" s="236" t="s">
        <v>19</v>
      </c>
      <c r="F531" s="237" t="s">
        <v>897</v>
      </c>
      <c r="G531" s="235"/>
      <c r="H531" s="238">
        <v>45.020000000000003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130</v>
      </c>
      <c r="AU531" s="244" t="s">
        <v>83</v>
      </c>
      <c r="AV531" s="14" t="s">
        <v>83</v>
      </c>
      <c r="AW531" s="14" t="s">
        <v>35</v>
      </c>
      <c r="AX531" s="14" t="s">
        <v>73</v>
      </c>
      <c r="AY531" s="244" t="s">
        <v>119</v>
      </c>
    </row>
    <row r="532" s="13" customFormat="1">
      <c r="A532" s="13"/>
      <c r="B532" s="223"/>
      <c r="C532" s="224"/>
      <c r="D532" s="225" t="s">
        <v>130</v>
      </c>
      <c r="E532" s="226" t="s">
        <v>19</v>
      </c>
      <c r="F532" s="227" t="s">
        <v>760</v>
      </c>
      <c r="G532" s="224"/>
      <c r="H532" s="226" t="s">
        <v>19</v>
      </c>
      <c r="I532" s="228"/>
      <c r="J532" s="224"/>
      <c r="K532" s="224"/>
      <c r="L532" s="229"/>
      <c r="M532" s="230"/>
      <c r="N532" s="231"/>
      <c r="O532" s="231"/>
      <c r="P532" s="231"/>
      <c r="Q532" s="231"/>
      <c r="R532" s="231"/>
      <c r="S532" s="231"/>
      <c r="T532" s="23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3" t="s">
        <v>130</v>
      </c>
      <c r="AU532" s="233" t="s">
        <v>83</v>
      </c>
      <c r="AV532" s="13" t="s">
        <v>81</v>
      </c>
      <c r="AW532" s="13" t="s">
        <v>35</v>
      </c>
      <c r="AX532" s="13" t="s">
        <v>73</v>
      </c>
      <c r="AY532" s="233" t="s">
        <v>119</v>
      </c>
    </row>
    <row r="533" s="14" customFormat="1">
      <c r="A533" s="14"/>
      <c r="B533" s="234"/>
      <c r="C533" s="235"/>
      <c r="D533" s="225" t="s">
        <v>130</v>
      </c>
      <c r="E533" s="236" t="s">
        <v>19</v>
      </c>
      <c r="F533" s="237" t="s">
        <v>898</v>
      </c>
      <c r="G533" s="235"/>
      <c r="H533" s="238">
        <v>0.31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4" t="s">
        <v>130</v>
      </c>
      <c r="AU533" s="244" t="s">
        <v>83</v>
      </c>
      <c r="AV533" s="14" t="s">
        <v>83</v>
      </c>
      <c r="AW533" s="14" t="s">
        <v>35</v>
      </c>
      <c r="AX533" s="14" t="s">
        <v>73</v>
      </c>
      <c r="AY533" s="244" t="s">
        <v>119</v>
      </c>
    </row>
    <row r="534" s="15" customFormat="1">
      <c r="A534" s="15"/>
      <c r="B534" s="245"/>
      <c r="C534" s="246"/>
      <c r="D534" s="225" t="s">
        <v>130</v>
      </c>
      <c r="E534" s="247" t="s">
        <v>19</v>
      </c>
      <c r="F534" s="248" t="s">
        <v>143</v>
      </c>
      <c r="G534" s="246"/>
      <c r="H534" s="249">
        <v>90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5" t="s">
        <v>130</v>
      </c>
      <c r="AU534" s="255" t="s">
        <v>83</v>
      </c>
      <c r="AV534" s="15" t="s">
        <v>126</v>
      </c>
      <c r="AW534" s="15" t="s">
        <v>35</v>
      </c>
      <c r="AX534" s="15" t="s">
        <v>81</v>
      </c>
      <c r="AY534" s="255" t="s">
        <v>119</v>
      </c>
    </row>
    <row r="535" s="2" customFormat="1" ht="16.5" customHeight="1">
      <c r="A535" s="39"/>
      <c r="B535" s="40"/>
      <c r="C535" s="262" t="s">
        <v>899</v>
      </c>
      <c r="D535" s="262" t="s">
        <v>539</v>
      </c>
      <c r="E535" s="263" t="s">
        <v>900</v>
      </c>
      <c r="F535" s="264" t="s">
        <v>901</v>
      </c>
      <c r="G535" s="265" t="s">
        <v>190</v>
      </c>
      <c r="H535" s="266">
        <v>91.799999999999997</v>
      </c>
      <c r="I535" s="267"/>
      <c r="J535" s="268">
        <f>ROUND(I535*H535,2)</f>
        <v>0</v>
      </c>
      <c r="K535" s="264" t="s">
        <v>125</v>
      </c>
      <c r="L535" s="269"/>
      <c r="M535" s="270" t="s">
        <v>19</v>
      </c>
      <c r="N535" s="271" t="s">
        <v>44</v>
      </c>
      <c r="O535" s="85"/>
      <c r="P535" s="214">
        <f>O535*H535</f>
        <v>0</v>
      </c>
      <c r="Q535" s="214">
        <v>2.0000000000000002E-05</v>
      </c>
      <c r="R535" s="214">
        <f>Q535*H535</f>
        <v>0.0018360000000000002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345</v>
      </c>
      <c r="AT535" s="216" t="s">
        <v>539</v>
      </c>
      <c r="AU535" s="216" t="s">
        <v>83</v>
      </c>
      <c r="AY535" s="18" t="s">
        <v>119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81</v>
      </c>
      <c r="BK535" s="217">
        <f>ROUND(I535*H535,2)</f>
        <v>0</v>
      </c>
      <c r="BL535" s="18" t="s">
        <v>237</v>
      </c>
      <c r="BM535" s="216" t="s">
        <v>902</v>
      </c>
    </row>
    <row r="536" s="14" customFormat="1">
      <c r="A536" s="14"/>
      <c r="B536" s="234"/>
      <c r="C536" s="235"/>
      <c r="D536" s="225" t="s">
        <v>130</v>
      </c>
      <c r="E536" s="235"/>
      <c r="F536" s="237" t="s">
        <v>903</v>
      </c>
      <c r="G536" s="235"/>
      <c r="H536" s="238">
        <v>91.799999999999997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4" t="s">
        <v>130</v>
      </c>
      <c r="AU536" s="244" t="s">
        <v>83</v>
      </c>
      <c r="AV536" s="14" t="s">
        <v>83</v>
      </c>
      <c r="AW536" s="14" t="s">
        <v>4</v>
      </c>
      <c r="AX536" s="14" t="s">
        <v>81</v>
      </c>
      <c r="AY536" s="244" t="s">
        <v>119</v>
      </c>
    </row>
    <row r="537" s="2" customFormat="1" ht="24.15" customHeight="1">
      <c r="A537" s="39"/>
      <c r="B537" s="40"/>
      <c r="C537" s="205" t="s">
        <v>904</v>
      </c>
      <c r="D537" s="205" t="s">
        <v>121</v>
      </c>
      <c r="E537" s="206" t="s">
        <v>905</v>
      </c>
      <c r="F537" s="207" t="s">
        <v>906</v>
      </c>
      <c r="G537" s="208" t="s">
        <v>124</v>
      </c>
      <c r="H537" s="209">
        <v>15.525</v>
      </c>
      <c r="I537" s="210"/>
      <c r="J537" s="211">
        <f>ROUND(I537*H537,2)</f>
        <v>0</v>
      </c>
      <c r="K537" s="207" t="s">
        <v>125</v>
      </c>
      <c r="L537" s="45"/>
      <c r="M537" s="212" t="s">
        <v>19</v>
      </c>
      <c r="N537" s="213" t="s">
        <v>44</v>
      </c>
      <c r="O537" s="85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237</v>
      </c>
      <c r="AT537" s="216" t="s">
        <v>121</v>
      </c>
      <c r="AU537" s="216" t="s">
        <v>83</v>
      </c>
      <c r="AY537" s="18" t="s">
        <v>119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81</v>
      </c>
      <c r="BK537" s="217">
        <f>ROUND(I537*H537,2)</f>
        <v>0</v>
      </c>
      <c r="BL537" s="18" t="s">
        <v>237</v>
      </c>
      <c r="BM537" s="216" t="s">
        <v>907</v>
      </c>
    </row>
    <row r="538" s="2" customFormat="1">
      <c r="A538" s="39"/>
      <c r="B538" s="40"/>
      <c r="C538" s="41"/>
      <c r="D538" s="218" t="s">
        <v>128</v>
      </c>
      <c r="E538" s="41"/>
      <c r="F538" s="219" t="s">
        <v>908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128</v>
      </c>
      <c r="AU538" s="18" t="s">
        <v>83</v>
      </c>
    </row>
    <row r="539" s="13" customFormat="1">
      <c r="A539" s="13"/>
      <c r="B539" s="223"/>
      <c r="C539" s="224"/>
      <c r="D539" s="225" t="s">
        <v>130</v>
      </c>
      <c r="E539" s="226" t="s">
        <v>19</v>
      </c>
      <c r="F539" s="227" t="s">
        <v>909</v>
      </c>
      <c r="G539" s="224"/>
      <c r="H539" s="226" t="s">
        <v>19</v>
      </c>
      <c r="I539" s="228"/>
      <c r="J539" s="224"/>
      <c r="K539" s="224"/>
      <c r="L539" s="229"/>
      <c r="M539" s="230"/>
      <c r="N539" s="231"/>
      <c r="O539" s="231"/>
      <c r="P539" s="231"/>
      <c r="Q539" s="231"/>
      <c r="R539" s="231"/>
      <c r="S539" s="231"/>
      <c r="T539" s="23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3" t="s">
        <v>130</v>
      </c>
      <c r="AU539" s="233" t="s">
        <v>83</v>
      </c>
      <c r="AV539" s="13" t="s">
        <v>81</v>
      </c>
      <c r="AW539" s="13" t="s">
        <v>35</v>
      </c>
      <c r="AX539" s="13" t="s">
        <v>73</v>
      </c>
      <c r="AY539" s="233" t="s">
        <v>119</v>
      </c>
    </row>
    <row r="540" s="14" customFormat="1">
      <c r="A540" s="14"/>
      <c r="B540" s="234"/>
      <c r="C540" s="235"/>
      <c r="D540" s="225" t="s">
        <v>130</v>
      </c>
      <c r="E540" s="236" t="s">
        <v>19</v>
      </c>
      <c r="F540" s="237" t="s">
        <v>910</v>
      </c>
      <c r="G540" s="235"/>
      <c r="H540" s="238">
        <v>6.6749999999999998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130</v>
      </c>
      <c r="AU540" s="244" t="s">
        <v>83</v>
      </c>
      <c r="AV540" s="14" t="s">
        <v>83</v>
      </c>
      <c r="AW540" s="14" t="s">
        <v>35</v>
      </c>
      <c r="AX540" s="14" t="s">
        <v>73</v>
      </c>
      <c r="AY540" s="244" t="s">
        <v>119</v>
      </c>
    </row>
    <row r="541" s="13" customFormat="1">
      <c r="A541" s="13"/>
      <c r="B541" s="223"/>
      <c r="C541" s="224"/>
      <c r="D541" s="225" t="s">
        <v>130</v>
      </c>
      <c r="E541" s="226" t="s">
        <v>19</v>
      </c>
      <c r="F541" s="227" t="s">
        <v>911</v>
      </c>
      <c r="G541" s="224"/>
      <c r="H541" s="226" t="s">
        <v>19</v>
      </c>
      <c r="I541" s="228"/>
      <c r="J541" s="224"/>
      <c r="K541" s="224"/>
      <c r="L541" s="229"/>
      <c r="M541" s="230"/>
      <c r="N541" s="231"/>
      <c r="O541" s="231"/>
      <c r="P541" s="231"/>
      <c r="Q541" s="231"/>
      <c r="R541" s="231"/>
      <c r="S541" s="231"/>
      <c r="T541" s="23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3" t="s">
        <v>130</v>
      </c>
      <c r="AU541" s="233" t="s">
        <v>83</v>
      </c>
      <c r="AV541" s="13" t="s">
        <v>81</v>
      </c>
      <c r="AW541" s="13" t="s">
        <v>35</v>
      </c>
      <c r="AX541" s="13" t="s">
        <v>73</v>
      </c>
      <c r="AY541" s="233" t="s">
        <v>119</v>
      </c>
    </row>
    <row r="542" s="14" customFormat="1">
      <c r="A542" s="14"/>
      <c r="B542" s="234"/>
      <c r="C542" s="235"/>
      <c r="D542" s="225" t="s">
        <v>130</v>
      </c>
      <c r="E542" s="236" t="s">
        <v>19</v>
      </c>
      <c r="F542" s="237" t="s">
        <v>912</v>
      </c>
      <c r="G542" s="235"/>
      <c r="H542" s="238">
        <v>8.8499999999999996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4" t="s">
        <v>130</v>
      </c>
      <c r="AU542" s="244" t="s">
        <v>83</v>
      </c>
      <c r="AV542" s="14" t="s">
        <v>83</v>
      </c>
      <c r="AW542" s="14" t="s">
        <v>35</v>
      </c>
      <c r="AX542" s="14" t="s">
        <v>73</v>
      </c>
      <c r="AY542" s="244" t="s">
        <v>119</v>
      </c>
    </row>
    <row r="543" s="15" customFormat="1">
      <c r="A543" s="15"/>
      <c r="B543" s="245"/>
      <c r="C543" s="246"/>
      <c r="D543" s="225" t="s">
        <v>130</v>
      </c>
      <c r="E543" s="247" t="s">
        <v>19</v>
      </c>
      <c r="F543" s="248" t="s">
        <v>143</v>
      </c>
      <c r="G543" s="246"/>
      <c r="H543" s="249">
        <v>15.524999999999999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5" t="s">
        <v>130</v>
      </c>
      <c r="AU543" s="255" t="s">
        <v>83</v>
      </c>
      <c r="AV543" s="15" t="s">
        <v>126</v>
      </c>
      <c r="AW543" s="15" t="s">
        <v>35</v>
      </c>
      <c r="AX543" s="15" t="s">
        <v>81</v>
      </c>
      <c r="AY543" s="255" t="s">
        <v>119</v>
      </c>
    </row>
    <row r="544" s="2" customFormat="1" ht="16.5" customHeight="1">
      <c r="A544" s="39"/>
      <c r="B544" s="40"/>
      <c r="C544" s="262" t="s">
        <v>913</v>
      </c>
      <c r="D544" s="262" t="s">
        <v>539</v>
      </c>
      <c r="E544" s="263" t="s">
        <v>818</v>
      </c>
      <c r="F544" s="264" t="s">
        <v>819</v>
      </c>
      <c r="G544" s="265" t="s">
        <v>820</v>
      </c>
      <c r="H544" s="266">
        <v>5.4340000000000002</v>
      </c>
      <c r="I544" s="267"/>
      <c r="J544" s="268">
        <f>ROUND(I544*H544,2)</f>
        <v>0</v>
      </c>
      <c r="K544" s="264" t="s">
        <v>125</v>
      </c>
      <c r="L544" s="269"/>
      <c r="M544" s="270" t="s">
        <v>19</v>
      </c>
      <c r="N544" s="271" t="s">
        <v>44</v>
      </c>
      <c r="O544" s="85"/>
      <c r="P544" s="214">
        <f>O544*H544</f>
        <v>0</v>
      </c>
      <c r="Q544" s="214">
        <v>0.001</v>
      </c>
      <c r="R544" s="214">
        <f>Q544*H544</f>
        <v>0.0054340000000000005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345</v>
      </c>
      <c r="AT544" s="216" t="s">
        <v>539</v>
      </c>
      <c r="AU544" s="216" t="s">
        <v>83</v>
      </c>
      <c r="AY544" s="18" t="s">
        <v>119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81</v>
      </c>
      <c r="BK544" s="217">
        <f>ROUND(I544*H544,2)</f>
        <v>0</v>
      </c>
      <c r="BL544" s="18" t="s">
        <v>237</v>
      </c>
      <c r="BM544" s="216" t="s">
        <v>914</v>
      </c>
    </row>
    <row r="545" s="14" customFormat="1">
      <c r="A545" s="14"/>
      <c r="B545" s="234"/>
      <c r="C545" s="235"/>
      <c r="D545" s="225" t="s">
        <v>130</v>
      </c>
      <c r="E545" s="235"/>
      <c r="F545" s="237" t="s">
        <v>915</v>
      </c>
      <c r="G545" s="235"/>
      <c r="H545" s="238">
        <v>5.4340000000000002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4" t="s">
        <v>130</v>
      </c>
      <c r="AU545" s="244" t="s">
        <v>83</v>
      </c>
      <c r="AV545" s="14" t="s">
        <v>83</v>
      </c>
      <c r="AW545" s="14" t="s">
        <v>4</v>
      </c>
      <c r="AX545" s="14" t="s">
        <v>81</v>
      </c>
      <c r="AY545" s="244" t="s">
        <v>119</v>
      </c>
    </row>
    <row r="546" s="2" customFormat="1" ht="24.15" customHeight="1">
      <c r="A546" s="39"/>
      <c r="B546" s="40"/>
      <c r="C546" s="205" t="s">
        <v>916</v>
      </c>
      <c r="D546" s="205" t="s">
        <v>121</v>
      </c>
      <c r="E546" s="206" t="s">
        <v>917</v>
      </c>
      <c r="F546" s="207" t="s">
        <v>918</v>
      </c>
      <c r="G546" s="208" t="s">
        <v>124</v>
      </c>
      <c r="H546" s="209">
        <v>15.525</v>
      </c>
      <c r="I546" s="210"/>
      <c r="J546" s="211">
        <f>ROUND(I546*H546,2)</f>
        <v>0</v>
      </c>
      <c r="K546" s="207" t="s">
        <v>125</v>
      </c>
      <c r="L546" s="45"/>
      <c r="M546" s="212" t="s">
        <v>19</v>
      </c>
      <c r="N546" s="213" t="s">
        <v>44</v>
      </c>
      <c r="O546" s="85"/>
      <c r="P546" s="214">
        <f>O546*H546</f>
        <v>0</v>
      </c>
      <c r="Q546" s="214">
        <v>0.00093999999999999997</v>
      </c>
      <c r="R546" s="214">
        <f>Q546*H546</f>
        <v>0.014593500000000001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237</v>
      </c>
      <c r="AT546" s="216" t="s">
        <v>121</v>
      </c>
      <c r="AU546" s="216" t="s">
        <v>83</v>
      </c>
      <c r="AY546" s="18" t="s">
        <v>119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81</v>
      </c>
      <c r="BK546" s="217">
        <f>ROUND(I546*H546,2)</f>
        <v>0</v>
      </c>
      <c r="BL546" s="18" t="s">
        <v>237</v>
      </c>
      <c r="BM546" s="216" t="s">
        <v>919</v>
      </c>
    </row>
    <row r="547" s="2" customFormat="1">
      <c r="A547" s="39"/>
      <c r="B547" s="40"/>
      <c r="C547" s="41"/>
      <c r="D547" s="218" t="s">
        <v>128</v>
      </c>
      <c r="E547" s="41"/>
      <c r="F547" s="219" t="s">
        <v>920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128</v>
      </c>
      <c r="AU547" s="18" t="s">
        <v>83</v>
      </c>
    </row>
    <row r="548" s="13" customFormat="1">
      <c r="A548" s="13"/>
      <c r="B548" s="223"/>
      <c r="C548" s="224"/>
      <c r="D548" s="225" t="s">
        <v>130</v>
      </c>
      <c r="E548" s="226" t="s">
        <v>19</v>
      </c>
      <c r="F548" s="227" t="s">
        <v>909</v>
      </c>
      <c r="G548" s="224"/>
      <c r="H548" s="226" t="s">
        <v>19</v>
      </c>
      <c r="I548" s="228"/>
      <c r="J548" s="224"/>
      <c r="K548" s="224"/>
      <c r="L548" s="229"/>
      <c r="M548" s="230"/>
      <c r="N548" s="231"/>
      <c r="O548" s="231"/>
      <c r="P548" s="231"/>
      <c r="Q548" s="231"/>
      <c r="R548" s="231"/>
      <c r="S548" s="231"/>
      <c r="T548" s="23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3" t="s">
        <v>130</v>
      </c>
      <c r="AU548" s="233" t="s">
        <v>83</v>
      </c>
      <c r="AV548" s="13" t="s">
        <v>81</v>
      </c>
      <c r="AW548" s="13" t="s">
        <v>35</v>
      </c>
      <c r="AX548" s="13" t="s">
        <v>73</v>
      </c>
      <c r="AY548" s="233" t="s">
        <v>119</v>
      </c>
    </row>
    <row r="549" s="14" customFormat="1">
      <c r="A549" s="14"/>
      <c r="B549" s="234"/>
      <c r="C549" s="235"/>
      <c r="D549" s="225" t="s">
        <v>130</v>
      </c>
      <c r="E549" s="236" t="s">
        <v>19</v>
      </c>
      <c r="F549" s="237" t="s">
        <v>910</v>
      </c>
      <c r="G549" s="235"/>
      <c r="H549" s="238">
        <v>6.6749999999999998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4" t="s">
        <v>130</v>
      </c>
      <c r="AU549" s="244" t="s">
        <v>83</v>
      </c>
      <c r="AV549" s="14" t="s">
        <v>83</v>
      </c>
      <c r="AW549" s="14" t="s">
        <v>35</v>
      </c>
      <c r="AX549" s="14" t="s">
        <v>73</v>
      </c>
      <c r="AY549" s="244" t="s">
        <v>119</v>
      </c>
    </row>
    <row r="550" s="13" customFormat="1">
      <c r="A550" s="13"/>
      <c r="B550" s="223"/>
      <c r="C550" s="224"/>
      <c r="D550" s="225" t="s">
        <v>130</v>
      </c>
      <c r="E550" s="226" t="s">
        <v>19</v>
      </c>
      <c r="F550" s="227" t="s">
        <v>911</v>
      </c>
      <c r="G550" s="224"/>
      <c r="H550" s="226" t="s">
        <v>19</v>
      </c>
      <c r="I550" s="228"/>
      <c r="J550" s="224"/>
      <c r="K550" s="224"/>
      <c r="L550" s="229"/>
      <c r="M550" s="230"/>
      <c r="N550" s="231"/>
      <c r="O550" s="231"/>
      <c r="P550" s="231"/>
      <c r="Q550" s="231"/>
      <c r="R550" s="231"/>
      <c r="S550" s="231"/>
      <c r="T550" s="23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3" t="s">
        <v>130</v>
      </c>
      <c r="AU550" s="233" t="s">
        <v>83</v>
      </c>
      <c r="AV550" s="13" t="s">
        <v>81</v>
      </c>
      <c r="AW550" s="13" t="s">
        <v>35</v>
      </c>
      <c r="AX550" s="13" t="s">
        <v>73</v>
      </c>
      <c r="AY550" s="233" t="s">
        <v>119</v>
      </c>
    </row>
    <row r="551" s="14" customFormat="1">
      <c r="A551" s="14"/>
      <c r="B551" s="234"/>
      <c r="C551" s="235"/>
      <c r="D551" s="225" t="s">
        <v>130</v>
      </c>
      <c r="E551" s="236" t="s">
        <v>19</v>
      </c>
      <c r="F551" s="237" t="s">
        <v>912</v>
      </c>
      <c r="G551" s="235"/>
      <c r="H551" s="238">
        <v>8.8499999999999996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4" t="s">
        <v>130</v>
      </c>
      <c r="AU551" s="244" t="s">
        <v>83</v>
      </c>
      <c r="AV551" s="14" t="s">
        <v>83</v>
      </c>
      <c r="AW551" s="14" t="s">
        <v>35</v>
      </c>
      <c r="AX551" s="14" t="s">
        <v>73</v>
      </c>
      <c r="AY551" s="244" t="s">
        <v>119</v>
      </c>
    </row>
    <row r="552" s="15" customFormat="1">
      <c r="A552" s="15"/>
      <c r="B552" s="245"/>
      <c r="C552" s="246"/>
      <c r="D552" s="225" t="s">
        <v>130</v>
      </c>
      <c r="E552" s="247" t="s">
        <v>19</v>
      </c>
      <c r="F552" s="248" t="s">
        <v>143</v>
      </c>
      <c r="G552" s="246"/>
      <c r="H552" s="249">
        <v>15.524999999999999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5" t="s">
        <v>130</v>
      </c>
      <c r="AU552" s="255" t="s">
        <v>83</v>
      </c>
      <c r="AV552" s="15" t="s">
        <v>126</v>
      </c>
      <c r="AW552" s="15" t="s">
        <v>35</v>
      </c>
      <c r="AX552" s="15" t="s">
        <v>81</v>
      </c>
      <c r="AY552" s="255" t="s">
        <v>119</v>
      </c>
    </row>
    <row r="553" s="2" customFormat="1" ht="24.15" customHeight="1">
      <c r="A553" s="39"/>
      <c r="B553" s="40"/>
      <c r="C553" s="262" t="s">
        <v>921</v>
      </c>
      <c r="D553" s="262" t="s">
        <v>539</v>
      </c>
      <c r="E553" s="263" t="s">
        <v>829</v>
      </c>
      <c r="F553" s="264" t="s">
        <v>830</v>
      </c>
      <c r="G553" s="265" t="s">
        <v>124</v>
      </c>
      <c r="H553" s="266">
        <v>18.629999999999999</v>
      </c>
      <c r="I553" s="267"/>
      <c r="J553" s="268">
        <f>ROUND(I553*H553,2)</f>
        <v>0</v>
      </c>
      <c r="K553" s="264" t="s">
        <v>125</v>
      </c>
      <c r="L553" s="269"/>
      <c r="M553" s="270" t="s">
        <v>19</v>
      </c>
      <c r="N553" s="271" t="s">
        <v>44</v>
      </c>
      <c r="O553" s="85"/>
      <c r="P553" s="214">
        <f>O553*H553</f>
        <v>0</v>
      </c>
      <c r="Q553" s="214">
        <v>0.0054000000000000003</v>
      </c>
      <c r="R553" s="214">
        <f>Q553*H553</f>
        <v>0.100602</v>
      </c>
      <c r="S553" s="214">
        <v>0</v>
      </c>
      <c r="T553" s="21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345</v>
      </c>
      <c r="AT553" s="216" t="s">
        <v>539</v>
      </c>
      <c r="AU553" s="216" t="s">
        <v>83</v>
      </c>
      <c r="AY553" s="18" t="s">
        <v>119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81</v>
      </c>
      <c r="BK553" s="217">
        <f>ROUND(I553*H553,2)</f>
        <v>0</v>
      </c>
      <c r="BL553" s="18" t="s">
        <v>237</v>
      </c>
      <c r="BM553" s="216" t="s">
        <v>922</v>
      </c>
    </row>
    <row r="554" s="14" customFormat="1">
      <c r="A554" s="14"/>
      <c r="B554" s="234"/>
      <c r="C554" s="235"/>
      <c r="D554" s="225" t="s">
        <v>130</v>
      </c>
      <c r="E554" s="235"/>
      <c r="F554" s="237" t="s">
        <v>923</v>
      </c>
      <c r="G554" s="235"/>
      <c r="H554" s="238">
        <v>18.629999999999999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4" t="s">
        <v>130</v>
      </c>
      <c r="AU554" s="244" t="s">
        <v>83</v>
      </c>
      <c r="AV554" s="14" t="s">
        <v>83</v>
      </c>
      <c r="AW554" s="14" t="s">
        <v>4</v>
      </c>
      <c r="AX554" s="14" t="s">
        <v>81</v>
      </c>
      <c r="AY554" s="244" t="s">
        <v>119</v>
      </c>
    </row>
    <row r="555" s="2" customFormat="1" ht="24.15" customHeight="1">
      <c r="A555" s="39"/>
      <c r="B555" s="40"/>
      <c r="C555" s="205" t="s">
        <v>924</v>
      </c>
      <c r="D555" s="205" t="s">
        <v>121</v>
      </c>
      <c r="E555" s="206" t="s">
        <v>917</v>
      </c>
      <c r="F555" s="207" t="s">
        <v>918</v>
      </c>
      <c r="G555" s="208" t="s">
        <v>124</v>
      </c>
      <c r="H555" s="209">
        <v>15.525</v>
      </c>
      <c r="I555" s="210"/>
      <c r="J555" s="211">
        <f>ROUND(I555*H555,2)</f>
        <v>0</v>
      </c>
      <c r="K555" s="207" t="s">
        <v>125</v>
      </c>
      <c r="L555" s="45"/>
      <c r="M555" s="212" t="s">
        <v>19</v>
      </c>
      <c r="N555" s="213" t="s">
        <v>44</v>
      </c>
      <c r="O555" s="85"/>
      <c r="P555" s="214">
        <f>O555*H555</f>
        <v>0</v>
      </c>
      <c r="Q555" s="214">
        <v>0.00093999999999999997</v>
      </c>
      <c r="R555" s="214">
        <f>Q555*H555</f>
        <v>0.014593500000000001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237</v>
      </c>
      <c r="AT555" s="216" t="s">
        <v>121</v>
      </c>
      <c r="AU555" s="216" t="s">
        <v>83</v>
      </c>
      <c r="AY555" s="18" t="s">
        <v>119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81</v>
      </c>
      <c r="BK555" s="217">
        <f>ROUND(I555*H555,2)</f>
        <v>0</v>
      </c>
      <c r="BL555" s="18" t="s">
        <v>237</v>
      </c>
      <c r="BM555" s="216" t="s">
        <v>925</v>
      </c>
    </row>
    <row r="556" s="2" customFormat="1">
      <c r="A556" s="39"/>
      <c r="B556" s="40"/>
      <c r="C556" s="41"/>
      <c r="D556" s="218" t="s">
        <v>128</v>
      </c>
      <c r="E556" s="41"/>
      <c r="F556" s="219" t="s">
        <v>920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128</v>
      </c>
      <c r="AU556" s="18" t="s">
        <v>83</v>
      </c>
    </row>
    <row r="557" s="13" customFormat="1">
      <c r="A557" s="13"/>
      <c r="B557" s="223"/>
      <c r="C557" s="224"/>
      <c r="D557" s="225" t="s">
        <v>130</v>
      </c>
      <c r="E557" s="226" t="s">
        <v>19</v>
      </c>
      <c r="F557" s="227" t="s">
        <v>909</v>
      </c>
      <c r="G557" s="224"/>
      <c r="H557" s="226" t="s">
        <v>19</v>
      </c>
      <c r="I557" s="228"/>
      <c r="J557" s="224"/>
      <c r="K557" s="224"/>
      <c r="L557" s="229"/>
      <c r="M557" s="230"/>
      <c r="N557" s="231"/>
      <c r="O557" s="231"/>
      <c r="P557" s="231"/>
      <c r="Q557" s="231"/>
      <c r="R557" s="231"/>
      <c r="S557" s="231"/>
      <c r="T557" s="23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3" t="s">
        <v>130</v>
      </c>
      <c r="AU557" s="233" t="s">
        <v>83</v>
      </c>
      <c r="AV557" s="13" t="s">
        <v>81</v>
      </c>
      <c r="AW557" s="13" t="s">
        <v>35</v>
      </c>
      <c r="AX557" s="13" t="s">
        <v>73</v>
      </c>
      <c r="AY557" s="233" t="s">
        <v>119</v>
      </c>
    </row>
    <row r="558" s="14" customFormat="1">
      <c r="A558" s="14"/>
      <c r="B558" s="234"/>
      <c r="C558" s="235"/>
      <c r="D558" s="225" t="s">
        <v>130</v>
      </c>
      <c r="E558" s="236" t="s">
        <v>19</v>
      </c>
      <c r="F558" s="237" t="s">
        <v>910</v>
      </c>
      <c r="G558" s="235"/>
      <c r="H558" s="238">
        <v>6.6749999999999998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130</v>
      </c>
      <c r="AU558" s="244" t="s">
        <v>83</v>
      </c>
      <c r="AV558" s="14" t="s">
        <v>83</v>
      </c>
      <c r="AW558" s="14" t="s">
        <v>35</v>
      </c>
      <c r="AX558" s="14" t="s">
        <v>73</v>
      </c>
      <c r="AY558" s="244" t="s">
        <v>119</v>
      </c>
    </row>
    <row r="559" s="13" customFormat="1">
      <c r="A559" s="13"/>
      <c r="B559" s="223"/>
      <c r="C559" s="224"/>
      <c r="D559" s="225" t="s">
        <v>130</v>
      </c>
      <c r="E559" s="226" t="s">
        <v>19</v>
      </c>
      <c r="F559" s="227" t="s">
        <v>911</v>
      </c>
      <c r="G559" s="224"/>
      <c r="H559" s="226" t="s">
        <v>19</v>
      </c>
      <c r="I559" s="228"/>
      <c r="J559" s="224"/>
      <c r="K559" s="224"/>
      <c r="L559" s="229"/>
      <c r="M559" s="230"/>
      <c r="N559" s="231"/>
      <c r="O559" s="231"/>
      <c r="P559" s="231"/>
      <c r="Q559" s="231"/>
      <c r="R559" s="231"/>
      <c r="S559" s="231"/>
      <c r="T559" s="23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3" t="s">
        <v>130</v>
      </c>
      <c r="AU559" s="233" t="s">
        <v>83</v>
      </c>
      <c r="AV559" s="13" t="s">
        <v>81</v>
      </c>
      <c r="AW559" s="13" t="s">
        <v>35</v>
      </c>
      <c r="AX559" s="13" t="s">
        <v>73</v>
      </c>
      <c r="AY559" s="233" t="s">
        <v>119</v>
      </c>
    </row>
    <row r="560" s="14" customFormat="1">
      <c r="A560" s="14"/>
      <c r="B560" s="234"/>
      <c r="C560" s="235"/>
      <c r="D560" s="225" t="s">
        <v>130</v>
      </c>
      <c r="E560" s="236" t="s">
        <v>19</v>
      </c>
      <c r="F560" s="237" t="s">
        <v>912</v>
      </c>
      <c r="G560" s="235"/>
      <c r="H560" s="238">
        <v>8.8499999999999996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130</v>
      </c>
      <c r="AU560" s="244" t="s">
        <v>83</v>
      </c>
      <c r="AV560" s="14" t="s">
        <v>83</v>
      </c>
      <c r="AW560" s="14" t="s">
        <v>35</v>
      </c>
      <c r="AX560" s="14" t="s">
        <v>73</v>
      </c>
      <c r="AY560" s="244" t="s">
        <v>119</v>
      </c>
    </row>
    <row r="561" s="15" customFormat="1">
      <c r="A561" s="15"/>
      <c r="B561" s="245"/>
      <c r="C561" s="246"/>
      <c r="D561" s="225" t="s">
        <v>130</v>
      </c>
      <c r="E561" s="247" t="s">
        <v>19</v>
      </c>
      <c r="F561" s="248" t="s">
        <v>143</v>
      </c>
      <c r="G561" s="246"/>
      <c r="H561" s="249">
        <v>15.524999999999999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5" t="s">
        <v>130</v>
      </c>
      <c r="AU561" s="255" t="s">
        <v>83</v>
      </c>
      <c r="AV561" s="15" t="s">
        <v>126</v>
      </c>
      <c r="AW561" s="15" t="s">
        <v>35</v>
      </c>
      <c r="AX561" s="15" t="s">
        <v>81</v>
      </c>
      <c r="AY561" s="255" t="s">
        <v>119</v>
      </c>
    </row>
    <row r="562" s="2" customFormat="1" ht="24.15" customHeight="1">
      <c r="A562" s="39"/>
      <c r="B562" s="40"/>
      <c r="C562" s="262" t="s">
        <v>926</v>
      </c>
      <c r="D562" s="262" t="s">
        <v>539</v>
      </c>
      <c r="E562" s="263" t="s">
        <v>836</v>
      </c>
      <c r="F562" s="264" t="s">
        <v>837</v>
      </c>
      <c r="G562" s="265" t="s">
        <v>124</v>
      </c>
      <c r="H562" s="266">
        <v>18.629999999999999</v>
      </c>
      <c r="I562" s="267"/>
      <c r="J562" s="268">
        <f>ROUND(I562*H562,2)</f>
        <v>0</v>
      </c>
      <c r="K562" s="264" t="s">
        <v>125</v>
      </c>
      <c r="L562" s="269"/>
      <c r="M562" s="270" t="s">
        <v>19</v>
      </c>
      <c r="N562" s="271" t="s">
        <v>44</v>
      </c>
      <c r="O562" s="85"/>
      <c r="P562" s="214">
        <f>O562*H562</f>
        <v>0</v>
      </c>
      <c r="Q562" s="214">
        <v>0.0055300000000000002</v>
      </c>
      <c r="R562" s="214">
        <f>Q562*H562</f>
        <v>0.1030239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345</v>
      </c>
      <c r="AT562" s="216" t="s">
        <v>539</v>
      </c>
      <c r="AU562" s="216" t="s">
        <v>83</v>
      </c>
      <c r="AY562" s="18" t="s">
        <v>119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81</v>
      </c>
      <c r="BK562" s="217">
        <f>ROUND(I562*H562,2)</f>
        <v>0</v>
      </c>
      <c r="BL562" s="18" t="s">
        <v>237</v>
      </c>
      <c r="BM562" s="216" t="s">
        <v>927</v>
      </c>
    </row>
    <row r="563" s="14" customFormat="1">
      <c r="A563" s="14"/>
      <c r="B563" s="234"/>
      <c r="C563" s="235"/>
      <c r="D563" s="225" t="s">
        <v>130</v>
      </c>
      <c r="E563" s="235"/>
      <c r="F563" s="237" t="s">
        <v>923</v>
      </c>
      <c r="G563" s="235"/>
      <c r="H563" s="238">
        <v>18.629999999999999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4" t="s">
        <v>130</v>
      </c>
      <c r="AU563" s="244" t="s">
        <v>83</v>
      </c>
      <c r="AV563" s="14" t="s">
        <v>83</v>
      </c>
      <c r="AW563" s="14" t="s">
        <v>4</v>
      </c>
      <c r="AX563" s="14" t="s">
        <v>81</v>
      </c>
      <c r="AY563" s="244" t="s">
        <v>119</v>
      </c>
    </row>
    <row r="564" s="2" customFormat="1" ht="24.15" customHeight="1">
      <c r="A564" s="39"/>
      <c r="B564" s="40"/>
      <c r="C564" s="205" t="s">
        <v>928</v>
      </c>
      <c r="D564" s="205" t="s">
        <v>121</v>
      </c>
      <c r="E564" s="206" t="s">
        <v>384</v>
      </c>
      <c r="F564" s="207" t="s">
        <v>385</v>
      </c>
      <c r="G564" s="208" t="s">
        <v>386</v>
      </c>
      <c r="H564" s="257"/>
      <c r="I564" s="210"/>
      <c r="J564" s="211">
        <f>ROUND(I564*H564,2)</f>
        <v>0</v>
      </c>
      <c r="K564" s="207" t="s">
        <v>125</v>
      </c>
      <c r="L564" s="45"/>
      <c r="M564" s="212" t="s">
        <v>19</v>
      </c>
      <c r="N564" s="213" t="s">
        <v>44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237</v>
      </c>
      <c r="AT564" s="216" t="s">
        <v>121</v>
      </c>
      <c r="AU564" s="216" t="s">
        <v>83</v>
      </c>
      <c r="AY564" s="18" t="s">
        <v>119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81</v>
      </c>
      <c r="BK564" s="217">
        <f>ROUND(I564*H564,2)</f>
        <v>0</v>
      </c>
      <c r="BL564" s="18" t="s">
        <v>237</v>
      </c>
      <c r="BM564" s="216" t="s">
        <v>929</v>
      </c>
    </row>
    <row r="565" s="2" customFormat="1">
      <c r="A565" s="39"/>
      <c r="B565" s="40"/>
      <c r="C565" s="41"/>
      <c r="D565" s="218" t="s">
        <v>128</v>
      </c>
      <c r="E565" s="41"/>
      <c r="F565" s="219" t="s">
        <v>388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128</v>
      </c>
      <c r="AU565" s="18" t="s">
        <v>83</v>
      </c>
    </row>
    <row r="566" s="12" customFormat="1" ht="22.8" customHeight="1">
      <c r="A566" s="12"/>
      <c r="B566" s="189"/>
      <c r="C566" s="190"/>
      <c r="D566" s="191" t="s">
        <v>72</v>
      </c>
      <c r="E566" s="203" t="s">
        <v>930</v>
      </c>
      <c r="F566" s="203" t="s">
        <v>931</v>
      </c>
      <c r="G566" s="190"/>
      <c r="H566" s="190"/>
      <c r="I566" s="193"/>
      <c r="J566" s="204">
        <f>BK566</f>
        <v>0</v>
      </c>
      <c r="K566" s="190"/>
      <c r="L566" s="195"/>
      <c r="M566" s="196"/>
      <c r="N566" s="197"/>
      <c r="O566" s="197"/>
      <c r="P566" s="198">
        <f>SUM(P567:P577)</f>
        <v>0</v>
      </c>
      <c r="Q566" s="197"/>
      <c r="R566" s="198">
        <f>SUM(R567:R577)</f>
        <v>0.043221599999999999</v>
      </c>
      <c r="S566" s="197"/>
      <c r="T566" s="199">
        <f>SUM(T567:T577)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00" t="s">
        <v>83</v>
      </c>
      <c r="AT566" s="201" t="s">
        <v>72</v>
      </c>
      <c r="AU566" s="201" t="s">
        <v>81</v>
      </c>
      <c r="AY566" s="200" t="s">
        <v>119</v>
      </c>
      <c r="BK566" s="202">
        <f>SUM(BK567:BK577)</f>
        <v>0</v>
      </c>
    </row>
    <row r="567" s="2" customFormat="1" ht="21.75" customHeight="1">
      <c r="A567" s="39"/>
      <c r="B567" s="40"/>
      <c r="C567" s="205" t="s">
        <v>932</v>
      </c>
      <c r="D567" s="205" t="s">
        <v>121</v>
      </c>
      <c r="E567" s="206" t="s">
        <v>933</v>
      </c>
      <c r="F567" s="207" t="s">
        <v>934</v>
      </c>
      <c r="G567" s="208" t="s">
        <v>190</v>
      </c>
      <c r="H567" s="209">
        <v>103.5</v>
      </c>
      <c r="I567" s="210"/>
      <c r="J567" s="211">
        <f>ROUND(I567*H567,2)</f>
        <v>0</v>
      </c>
      <c r="K567" s="207" t="s">
        <v>125</v>
      </c>
      <c r="L567" s="45"/>
      <c r="M567" s="212" t="s">
        <v>19</v>
      </c>
      <c r="N567" s="213" t="s">
        <v>44</v>
      </c>
      <c r="O567" s="85"/>
      <c r="P567" s="214">
        <f>O567*H567</f>
        <v>0</v>
      </c>
      <c r="Q567" s="214">
        <v>3.0000000000000001E-05</v>
      </c>
      <c r="R567" s="214">
        <f>Q567*H567</f>
        <v>0.0031050000000000001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237</v>
      </c>
      <c r="AT567" s="216" t="s">
        <v>121</v>
      </c>
      <c r="AU567" s="216" t="s">
        <v>83</v>
      </c>
      <c r="AY567" s="18" t="s">
        <v>119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81</v>
      </c>
      <c r="BK567" s="217">
        <f>ROUND(I567*H567,2)</f>
        <v>0</v>
      </c>
      <c r="BL567" s="18" t="s">
        <v>237</v>
      </c>
      <c r="BM567" s="216" t="s">
        <v>935</v>
      </c>
    </row>
    <row r="568" s="2" customFormat="1">
      <c r="A568" s="39"/>
      <c r="B568" s="40"/>
      <c r="C568" s="41"/>
      <c r="D568" s="218" t="s">
        <v>128</v>
      </c>
      <c r="E568" s="41"/>
      <c r="F568" s="219" t="s">
        <v>936</v>
      </c>
      <c r="G568" s="41"/>
      <c r="H568" s="41"/>
      <c r="I568" s="220"/>
      <c r="J568" s="41"/>
      <c r="K568" s="41"/>
      <c r="L568" s="45"/>
      <c r="M568" s="221"/>
      <c r="N568" s="22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128</v>
      </c>
      <c r="AU568" s="18" t="s">
        <v>83</v>
      </c>
    </row>
    <row r="569" s="13" customFormat="1">
      <c r="A569" s="13"/>
      <c r="B569" s="223"/>
      <c r="C569" s="224"/>
      <c r="D569" s="225" t="s">
        <v>130</v>
      </c>
      <c r="E569" s="226" t="s">
        <v>19</v>
      </c>
      <c r="F569" s="227" t="s">
        <v>909</v>
      </c>
      <c r="G569" s="224"/>
      <c r="H569" s="226" t="s">
        <v>19</v>
      </c>
      <c r="I569" s="228"/>
      <c r="J569" s="224"/>
      <c r="K569" s="224"/>
      <c r="L569" s="229"/>
      <c r="M569" s="230"/>
      <c r="N569" s="231"/>
      <c r="O569" s="231"/>
      <c r="P569" s="231"/>
      <c r="Q569" s="231"/>
      <c r="R569" s="231"/>
      <c r="S569" s="231"/>
      <c r="T569" s="23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3" t="s">
        <v>130</v>
      </c>
      <c r="AU569" s="233" t="s">
        <v>83</v>
      </c>
      <c r="AV569" s="13" t="s">
        <v>81</v>
      </c>
      <c r="AW569" s="13" t="s">
        <v>35</v>
      </c>
      <c r="AX569" s="13" t="s">
        <v>73</v>
      </c>
      <c r="AY569" s="233" t="s">
        <v>119</v>
      </c>
    </row>
    <row r="570" s="14" customFormat="1">
      <c r="A570" s="14"/>
      <c r="B570" s="234"/>
      <c r="C570" s="235"/>
      <c r="D570" s="225" t="s">
        <v>130</v>
      </c>
      <c r="E570" s="236" t="s">
        <v>19</v>
      </c>
      <c r="F570" s="237" t="s">
        <v>937</v>
      </c>
      <c r="G570" s="235"/>
      <c r="H570" s="238">
        <v>44.5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4" t="s">
        <v>130</v>
      </c>
      <c r="AU570" s="244" t="s">
        <v>83</v>
      </c>
      <c r="AV570" s="14" t="s">
        <v>83</v>
      </c>
      <c r="AW570" s="14" t="s">
        <v>35</v>
      </c>
      <c r="AX570" s="14" t="s">
        <v>73</v>
      </c>
      <c r="AY570" s="244" t="s">
        <v>119</v>
      </c>
    </row>
    <row r="571" s="13" customFormat="1">
      <c r="A571" s="13"/>
      <c r="B571" s="223"/>
      <c r="C571" s="224"/>
      <c r="D571" s="225" t="s">
        <v>130</v>
      </c>
      <c r="E571" s="226" t="s">
        <v>19</v>
      </c>
      <c r="F571" s="227" t="s">
        <v>911</v>
      </c>
      <c r="G571" s="224"/>
      <c r="H571" s="226" t="s">
        <v>19</v>
      </c>
      <c r="I571" s="228"/>
      <c r="J571" s="224"/>
      <c r="K571" s="224"/>
      <c r="L571" s="229"/>
      <c r="M571" s="230"/>
      <c r="N571" s="231"/>
      <c r="O571" s="231"/>
      <c r="P571" s="231"/>
      <c r="Q571" s="231"/>
      <c r="R571" s="231"/>
      <c r="S571" s="231"/>
      <c r="T571" s="23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3" t="s">
        <v>130</v>
      </c>
      <c r="AU571" s="233" t="s">
        <v>83</v>
      </c>
      <c r="AV571" s="13" t="s">
        <v>81</v>
      </c>
      <c r="AW571" s="13" t="s">
        <v>35</v>
      </c>
      <c r="AX571" s="13" t="s">
        <v>73</v>
      </c>
      <c r="AY571" s="233" t="s">
        <v>119</v>
      </c>
    </row>
    <row r="572" s="14" customFormat="1">
      <c r="A572" s="14"/>
      <c r="B572" s="234"/>
      <c r="C572" s="235"/>
      <c r="D572" s="225" t="s">
        <v>130</v>
      </c>
      <c r="E572" s="236" t="s">
        <v>19</v>
      </c>
      <c r="F572" s="237" t="s">
        <v>771</v>
      </c>
      <c r="G572" s="235"/>
      <c r="H572" s="238">
        <v>59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4" t="s">
        <v>130</v>
      </c>
      <c r="AU572" s="244" t="s">
        <v>83</v>
      </c>
      <c r="AV572" s="14" t="s">
        <v>83</v>
      </c>
      <c r="AW572" s="14" t="s">
        <v>35</v>
      </c>
      <c r="AX572" s="14" t="s">
        <v>73</v>
      </c>
      <c r="AY572" s="244" t="s">
        <v>119</v>
      </c>
    </row>
    <row r="573" s="15" customFormat="1">
      <c r="A573" s="15"/>
      <c r="B573" s="245"/>
      <c r="C573" s="246"/>
      <c r="D573" s="225" t="s">
        <v>130</v>
      </c>
      <c r="E573" s="247" t="s">
        <v>19</v>
      </c>
      <c r="F573" s="248" t="s">
        <v>143</v>
      </c>
      <c r="G573" s="246"/>
      <c r="H573" s="249">
        <v>103.5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5" t="s">
        <v>130</v>
      </c>
      <c r="AU573" s="255" t="s">
        <v>83</v>
      </c>
      <c r="AV573" s="15" t="s">
        <v>126</v>
      </c>
      <c r="AW573" s="15" t="s">
        <v>35</v>
      </c>
      <c r="AX573" s="15" t="s">
        <v>81</v>
      </c>
      <c r="AY573" s="255" t="s">
        <v>119</v>
      </c>
    </row>
    <row r="574" s="2" customFormat="1" ht="16.5" customHeight="1">
      <c r="A574" s="39"/>
      <c r="B574" s="40"/>
      <c r="C574" s="262" t="s">
        <v>938</v>
      </c>
      <c r="D574" s="262" t="s">
        <v>539</v>
      </c>
      <c r="E574" s="263" t="s">
        <v>939</v>
      </c>
      <c r="F574" s="264" t="s">
        <v>940</v>
      </c>
      <c r="G574" s="265" t="s">
        <v>190</v>
      </c>
      <c r="H574" s="266">
        <v>105.56999999999999</v>
      </c>
      <c r="I574" s="267"/>
      <c r="J574" s="268">
        <f>ROUND(I574*H574,2)</f>
        <v>0</v>
      </c>
      <c r="K574" s="264" t="s">
        <v>125</v>
      </c>
      <c r="L574" s="269"/>
      <c r="M574" s="270" t="s">
        <v>19</v>
      </c>
      <c r="N574" s="271" t="s">
        <v>44</v>
      </c>
      <c r="O574" s="85"/>
      <c r="P574" s="214">
        <f>O574*H574</f>
        <v>0</v>
      </c>
      <c r="Q574" s="214">
        <v>0.00038000000000000002</v>
      </c>
      <c r="R574" s="214">
        <f>Q574*H574</f>
        <v>0.040116600000000002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345</v>
      </c>
      <c r="AT574" s="216" t="s">
        <v>539</v>
      </c>
      <c r="AU574" s="216" t="s">
        <v>83</v>
      </c>
      <c r="AY574" s="18" t="s">
        <v>119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81</v>
      </c>
      <c r="BK574" s="217">
        <f>ROUND(I574*H574,2)</f>
        <v>0</v>
      </c>
      <c r="BL574" s="18" t="s">
        <v>237</v>
      </c>
      <c r="BM574" s="216" t="s">
        <v>941</v>
      </c>
    </row>
    <row r="575" s="14" customFormat="1">
      <c r="A575" s="14"/>
      <c r="B575" s="234"/>
      <c r="C575" s="235"/>
      <c r="D575" s="225" t="s">
        <v>130</v>
      </c>
      <c r="E575" s="235"/>
      <c r="F575" s="237" t="s">
        <v>942</v>
      </c>
      <c r="G575" s="235"/>
      <c r="H575" s="238">
        <v>105.56999999999999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130</v>
      </c>
      <c r="AU575" s="244" t="s">
        <v>83</v>
      </c>
      <c r="AV575" s="14" t="s">
        <v>83</v>
      </c>
      <c r="AW575" s="14" t="s">
        <v>4</v>
      </c>
      <c r="AX575" s="14" t="s">
        <v>81</v>
      </c>
      <c r="AY575" s="244" t="s">
        <v>119</v>
      </c>
    </row>
    <row r="576" s="2" customFormat="1" ht="24.15" customHeight="1">
      <c r="A576" s="39"/>
      <c r="B576" s="40"/>
      <c r="C576" s="205" t="s">
        <v>943</v>
      </c>
      <c r="D576" s="205" t="s">
        <v>121</v>
      </c>
      <c r="E576" s="206" t="s">
        <v>944</v>
      </c>
      <c r="F576" s="207" t="s">
        <v>945</v>
      </c>
      <c r="G576" s="208" t="s">
        <v>386</v>
      </c>
      <c r="H576" s="257"/>
      <c r="I576" s="210"/>
      <c r="J576" s="211">
        <f>ROUND(I576*H576,2)</f>
        <v>0</v>
      </c>
      <c r="K576" s="207" t="s">
        <v>125</v>
      </c>
      <c r="L576" s="45"/>
      <c r="M576" s="212" t="s">
        <v>19</v>
      </c>
      <c r="N576" s="213" t="s">
        <v>44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237</v>
      </c>
      <c r="AT576" s="216" t="s">
        <v>121</v>
      </c>
      <c r="AU576" s="216" t="s">
        <v>83</v>
      </c>
      <c r="AY576" s="18" t="s">
        <v>119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81</v>
      </c>
      <c r="BK576" s="217">
        <f>ROUND(I576*H576,2)</f>
        <v>0</v>
      </c>
      <c r="BL576" s="18" t="s">
        <v>237</v>
      </c>
      <c r="BM576" s="216" t="s">
        <v>946</v>
      </c>
    </row>
    <row r="577" s="2" customFormat="1">
      <c r="A577" s="39"/>
      <c r="B577" s="40"/>
      <c r="C577" s="41"/>
      <c r="D577" s="218" t="s">
        <v>128</v>
      </c>
      <c r="E577" s="41"/>
      <c r="F577" s="219" t="s">
        <v>947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128</v>
      </c>
      <c r="AU577" s="18" t="s">
        <v>83</v>
      </c>
    </row>
    <row r="578" s="12" customFormat="1" ht="22.8" customHeight="1">
      <c r="A578" s="12"/>
      <c r="B578" s="189"/>
      <c r="C578" s="190"/>
      <c r="D578" s="191" t="s">
        <v>72</v>
      </c>
      <c r="E578" s="203" t="s">
        <v>389</v>
      </c>
      <c r="F578" s="203" t="s">
        <v>390</v>
      </c>
      <c r="G578" s="190"/>
      <c r="H578" s="190"/>
      <c r="I578" s="193"/>
      <c r="J578" s="204">
        <f>BK578</f>
        <v>0</v>
      </c>
      <c r="K578" s="190"/>
      <c r="L578" s="195"/>
      <c r="M578" s="196"/>
      <c r="N578" s="197"/>
      <c r="O578" s="197"/>
      <c r="P578" s="198">
        <f>SUM(P579:P594)</f>
        <v>0</v>
      </c>
      <c r="Q578" s="197"/>
      <c r="R578" s="198">
        <f>SUM(R579:R594)</f>
        <v>0.089550000000000005</v>
      </c>
      <c r="S578" s="197"/>
      <c r="T578" s="199">
        <f>SUM(T579:T594)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0" t="s">
        <v>83</v>
      </c>
      <c r="AT578" s="201" t="s">
        <v>72</v>
      </c>
      <c r="AU578" s="201" t="s">
        <v>81</v>
      </c>
      <c r="AY578" s="200" t="s">
        <v>119</v>
      </c>
      <c r="BK578" s="202">
        <f>SUM(BK579:BK594)</f>
        <v>0</v>
      </c>
    </row>
    <row r="579" s="2" customFormat="1" ht="16.5" customHeight="1">
      <c r="A579" s="39"/>
      <c r="B579" s="40"/>
      <c r="C579" s="205" t="s">
        <v>948</v>
      </c>
      <c r="D579" s="205" t="s">
        <v>121</v>
      </c>
      <c r="E579" s="206" t="s">
        <v>949</v>
      </c>
      <c r="F579" s="207" t="s">
        <v>950</v>
      </c>
      <c r="G579" s="208" t="s">
        <v>190</v>
      </c>
      <c r="H579" s="209">
        <v>36</v>
      </c>
      <c r="I579" s="210"/>
      <c r="J579" s="211">
        <f>ROUND(I579*H579,2)</f>
        <v>0</v>
      </c>
      <c r="K579" s="207" t="s">
        <v>125</v>
      </c>
      <c r="L579" s="45"/>
      <c r="M579" s="212" t="s">
        <v>19</v>
      </c>
      <c r="N579" s="213" t="s">
        <v>44</v>
      </c>
      <c r="O579" s="85"/>
      <c r="P579" s="214">
        <f>O579*H579</f>
        <v>0</v>
      </c>
      <c r="Q579" s="214">
        <v>0.0016800000000000001</v>
      </c>
      <c r="R579" s="214">
        <f>Q579*H579</f>
        <v>0.060480000000000006</v>
      </c>
      <c r="S579" s="214">
        <v>0</v>
      </c>
      <c r="T579" s="21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6" t="s">
        <v>237</v>
      </c>
      <c r="AT579" s="216" t="s">
        <v>121</v>
      </c>
      <c r="AU579" s="216" t="s">
        <v>83</v>
      </c>
      <c r="AY579" s="18" t="s">
        <v>119</v>
      </c>
      <c r="BE579" s="217">
        <f>IF(N579="základní",J579,0)</f>
        <v>0</v>
      </c>
      <c r="BF579" s="217">
        <f>IF(N579="snížená",J579,0)</f>
        <v>0</v>
      </c>
      <c r="BG579" s="217">
        <f>IF(N579="zákl. přenesená",J579,0)</f>
        <v>0</v>
      </c>
      <c r="BH579" s="217">
        <f>IF(N579="sníž. přenesená",J579,0)</f>
        <v>0</v>
      </c>
      <c r="BI579" s="217">
        <f>IF(N579="nulová",J579,0)</f>
        <v>0</v>
      </c>
      <c r="BJ579" s="18" t="s">
        <v>81</v>
      </c>
      <c r="BK579" s="217">
        <f>ROUND(I579*H579,2)</f>
        <v>0</v>
      </c>
      <c r="BL579" s="18" t="s">
        <v>237</v>
      </c>
      <c r="BM579" s="216" t="s">
        <v>951</v>
      </c>
    </row>
    <row r="580" s="2" customFormat="1">
      <c r="A580" s="39"/>
      <c r="B580" s="40"/>
      <c r="C580" s="41"/>
      <c r="D580" s="218" t="s">
        <v>128</v>
      </c>
      <c r="E580" s="41"/>
      <c r="F580" s="219" t="s">
        <v>952</v>
      </c>
      <c r="G580" s="41"/>
      <c r="H580" s="41"/>
      <c r="I580" s="220"/>
      <c r="J580" s="41"/>
      <c r="K580" s="41"/>
      <c r="L580" s="45"/>
      <c r="M580" s="221"/>
      <c r="N580" s="22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128</v>
      </c>
      <c r="AU580" s="18" t="s">
        <v>83</v>
      </c>
    </row>
    <row r="581" s="13" customFormat="1">
      <c r="A581" s="13"/>
      <c r="B581" s="223"/>
      <c r="C581" s="224"/>
      <c r="D581" s="225" t="s">
        <v>130</v>
      </c>
      <c r="E581" s="226" t="s">
        <v>19</v>
      </c>
      <c r="F581" s="227" t="s">
        <v>953</v>
      </c>
      <c r="G581" s="224"/>
      <c r="H581" s="226" t="s">
        <v>19</v>
      </c>
      <c r="I581" s="228"/>
      <c r="J581" s="224"/>
      <c r="K581" s="224"/>
      <c r="L581" s="229"/>
      <c r="M581" s="230"/>
      <c r="N581" s="231"/>
      <c r="O581" s="231"/>
      <c r="P581" s="231"/>
      <c r="Q581" s="231"/>
      <c r="R581" s="231"/>
      <c r="S581" s="231"/>
      <c r="T581" s="23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3" t="s">
        <v>130</v>
      </c>
      <c r="AU581" s="233" t="s">
        <v>83</v>
      </c>
      <c r="AV581" s="13" t="s">
        <v>81</v>
      </c>
      <c r="AW581" s="13" t="s">
        <v>35</v>
      </c>
      <c r="AX581" s="13" t="s">
        <v>73</v>
      </c>
      <c r="AY581" s="233" t="s">
        <v>119</v>
      </c>
    </row>
    <row r="582" s="14" customFormat="1">
      <c r="A582" s="14"/>
      <c r="B582" s="234"/>
      <c r="C582" s="235"/>
      <c r="D582" s="225" t="s">
        <v>130</v>
      </c>
      <c r="E582" s="236" t="s">
        <v>19</v>
      </c>
      <c r="F582" s="237" t="s">
        <v>371</v>
      </c>
      <c r="G582" s="235"/>
      <c r="H582" s="238">
        <v>36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4" t="s">
        <v>130</v>
      </c>
      <c r="AU582" s="244" t="s">
        <v>83</v>
      </c>
      <c r="AV582" s="14" t="s">
        <v>83</v>
      </c>
      <c r="AW582" s="14" t="s">
        <v>35</v>
      </c>
      <c r="AX582" s="14" t="s">
        <v>81</v>
      </c>
      <c r="AY582" s="244" t="s">
        <v>119</v>
      </c>
    </row>
    <row r="583" s="2" customFormat="1" ht="16.5" customHeight="1">
      <c r="A583" s="39"/>
      <c r="B583" s="40"/>
      <c r="C583" s="205" t="s">
        <v>954</v>
      </c>
      <c r="D583" s="205" t="s">
        <v>121</v>
      </c>
      <c r="E583" s="206" t="s">
        <v>955</v>
      </c>
      <c r="F583" s="207" t="s">
        <v>956</v>
      </c>
      <c r="G583" s="208" t="s">
        <v>257</v>
      </c>
      <c r="H583" s="209">
        <v>9</v>
      </c>
      <c r="I583" s="210"/>
      <c r="J583" s="211">
        <f>ROUND(I583*H583,2)</f>
        <v>0</v>
      </c>
      <c r="K583" s="207" t="s">
        <v>125</v>
      </c>
      <c r="L583" s="45"/>
      <c r="M583" s="212" t="s">
        <v>19</v>
      </c>
      <c r="N583" s="213" t="s">
        <v>44</v>
      </c>
      <c r="O583" s="85"/>
      <c r="P583" s="214">
        <f>O583*H583</f>
        <v>0</v>
      </c>
      <c r="Q583" s="214">
        <v>0.00115</v>
      </c>
      <c r="R583" s="214">
        <f>Q583*H583</f>
        <v>0.01035</v>
      </c>
      <c r="S583" s="214">
        <v>0</v>
      </c>
      <c r="T583" s="215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16" t="s">
        <v>237</v>
      </c>
      <c r="AT583" s="216" t="s">
        <v>121</v>
      </c>
      <c r="AU583" s="216" t="s">
        <v>83</v>
      </c>
      <c r="AY583" s="18" t="s">
        <v>119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18" t="s">
        <v>81</v>
      </c>
      <c r="BK583" s="217">
        <f>ROUND(I583*H583,2)</f>
        <v>0</v>
      </c>
      <c r="BL583" s="18" t="s">
        <v>237</v>
      </c>
      <c r="BM583" s="216" t="s">
        <v>957</v>
      </c>
    </row>
    <row r="584" s="2" customFormat="1">
      <c r="A584" s="39"/>
      <c r="B584" s="40"/>
      <c r="C584" s="41"/>
      <c r="D584" s="218" t="s">
        <v>128</v>
      </c>
      <c r="E584" s="41"/>
      <c r="F584" s="219" t="s">
        <v>958</v>
      </c>
      <c r="G584" s="41"/>
      <c r="H584" s="41"/>
      <c r="I584" s="220"/>
      <c r="J584" s="41"/>
      <c r="K584" s="41"/>
      <c r="L584" s="45"/>
      <c r="M584" s="221"/>
      <c r="N584" s="222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128</v>
      </c>
      <c r="AU584" s="18" t="s">
        <v>83</v>
      </c>
    </row>
    <row r="585" s="13" customFormat="1">
      <c r="A585" s="13"/>
      <c r="B585" s="223"/>
      <c r="C585" s="224"/>
      <c r="D585" s="225" t="s">
        <v>130</v>
      </c>
      <c r="E585" s="226" t="s">
        <v>19</v>
      </c>
      <c r="F585" s="227" t="s">
        <v>959</v>
      </c>
      <c r="G585" s="224"/>
      <c r="H585" s="226" t="s">
        <v>19</v>
      </c>
      <c r="I585" s="228"/>
      <c r="J585" s="224"/>
      <c r="K585" s="224"/>
      <c r="L585" s="229"/>
      <c r="M585" s="230"/>
      <c r="N585" s="231"/>
      <c r="O585" s="231"/>
      <c r="P585" s="231"/>
      <c r="Q585" s="231"/>
      <c r="R585" s="231"/>
      <c r="S585" s="231"/>
      <c r="T585" s="23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3" t="s">
        <v>130</v>
      </c>
      <c r="AU585" s="233" t="s">
        <v>83</v>
      </c>
      <c r="AV585" s="13" t="s">
        <v>81</v>
      </c>
      <c r="AW585" s="13" t="s">
        <v>35</v>
      </c>
      <c r="AX585" s="13" t="s">
        <v>73</v>
      </c>
      <c r="AY585" s="233" t="s">
        <v>119</v>
      </c>
    </row>
    <row r="586" s="14" customFormat="1">
      <c r="A586" s="14"/>
      <c r="B586" s="234"/>
      <c r="C586" s="235"/>
      <c r="D586" s="225" t="s">
        <v>130</v>
      </c>
      <c r="E586" s="236" t="s">
        <v>19</v>
      </c>
      <c r="F586" s="237" t="s">
        <v>144</v>
      </c>
      <c r="G586" s="235"/>
      <c r="H586" s="238">
        <v>3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4" t="s">
        <v>130</v>
      </c>
      <c r="AU586" s="244" t="s">
        <v>83</v>
      </c>
      <c r="AV586" s="14" t="s">
        <v>83</v>
      </c>
      <c r="AW586" s="14" t="s">
        <v>35</v>
      </c>
      <c r="AX586" s="14" t="s">
        <v>73</v>
      </c>
      <c r="AY586" s="244" t="s">
        <v>119</v>
      </c>
    </row>
    <row r="587" s="13" customFormat="1">
      <c r="A587" s="13"/>
      <c r="B587" s="223"/>
      <c r="C587" s="224"/>
      <c r="D587" s="225" t="s">
        <v>130</v>
      </c>
      <c r="E587" s="226" t="s">
        <v>19</v>
      </c>
      <c r="F587" s="227" t="s">
        <v>960</v>
      </c>
      <c r="G587" s="224"/>
      <c r="H587" s="226" t="s">
        <v>19</v>
      </c>
      <c r="I587" s="228"/>
      <c r="J587" s="224"/>
      <c r="K587" s="224"/>
      <c r="L587" s="229"/>
      <c r="M587" s="230"/>
      <c r="N587" s="231"/>
      <c r="O587" s="231"/>
      <c r="P587" s="231"/>
      <c r="Q587" s="231"/>
      <c r="R587" s="231"/>
      <c r="S587" s="231"/>
      <c r="T587" s="23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3" t="s">
        <v>130</v>
      </c>
      <c r="AU587" s="233" t="s">
        <v>83</v>
      </c>
      <c r="AV587" s="13" t="s">
        <v>81</v>
      </c>
      <c r="AW587" s="13" t="s">
        <v>35</v>
      </c>
      <c r="AX587" s="13" t="s">
        <v>73</v>
      </c>
      <c r="AY587" s="233" t="s">
        <v>119</v>
      </c>
    </row>
    <row r="588" s="14" customFormat="1">
      <c r="A588" s="14"/>
      <c r="B588" s="234"/>
      <c r="C588" s="235"/>
      <c r="D588" s="225" t="s">
        <v>130</v>
      </c>
      <c r="E588" s="236" t="s">
        <v>19</v>
      </c>
      <c r="F588" s="237" t="s">
        <v>144</v>
      </c>
      <c r="G588" s="235"/>
      <c r="H588" s="238">
        <v>3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4" t="s">
        <v>130</v>
      </c>
      <c r="AU588" s="244" t="s">
        <v>83</v>
      </c>
      <c r="AV588" s="14" t="s">
        <v>83</v>
      </c>
      <c r="AW588" s="14" t="s">
        <v>35</v>
      </c>
      <c r="AX588" s="14" t="s">
        <v>73</v>
      </c>
      <c r="AY588" s="244" t="s">
        <v>119</v>
      </c>
    </row>
    <row r="589" s="13" customFormat="1">
      <c r="A589" s="13"/>
      <c r="B589" s="223"/>
      <c r="C589" s="224"/>
      <c r="D589" s="225" t="s">
        <v>130</v>
      </c>
      <c r="E589" s="226" t="s">
        <v>19</v>
      </c>
      <c r="F589" s="227" t="s">
        <v>961</v>
      </c>
      <c r="G589" s="224"/>
      <c r="H589" s="226" t="s">
        <v>19</v>
      </c>
      <c r="I589" s="228"/>
      <c r="J589" s="224"/>
      <c r="K589" s="224"/>
      <c r="L589" s="229"/>
      <c r="M589" s="230"/>
      <c r="N589" s="231"/>
      <c r="O589" s="231"/>
      <c r="P589" s="231"/>
      <c r="Q589" s="231"/>
      <c r="R589" s="231"/>
      <c r="S589" s="231"/>
      <c r="T589" s="23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3" t="s">
        <v>130</v>
      </c>
      <c r="AU589" s="233" t="s">
        <v>83</v>
      </c>
      <c r="AV589" s="13" t="s">
        <v>81</v>
      </c>
      <c r="AW589" s="13" t="s">
        <v>35</v>
      </c>
      <c r="AX589" s="13" t="s">
        <v>73</v>
      </c>
      <c r="AY589" s="233" t="s">
        <v>119</v>
      </c>
    </row>
    <row r="590" s="14" customFormat="1">
      <c r="A590" s="14"/>
      <c r="B590" s="234"/>
      <c r="C590" s="235"/>
      <c r="D590" s="225" t="s">
        <v>130</v>
      </c>
      <c r="E590" s="236" t="s">
        <v>19</v>
      </c>
      <c r="F590" s="237" t="s">
        <v>144</v>
      </c>
      <c r="G590" s="235"/>
      <c r="H590" s="238">
        <v>3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4" t="s">
        <v>130</v>
      </c>
      <c r="AU590" s="244" t="s">
        <v>83</v>
      </c>
      <c r="AV590" s="14" t="s">
        <v>83</v>
      </c>
      <c r="AW590" s="14" t="s">
        <v>35</v>
      </c>
      <c r="AX590" s="14" t="s">
        <v>73</v>
      </c>
      <c r="AY590" s="244" t="s">
        <v>119</v>
      </c>
    </row>
    <row r="591" s="15" customFormat="1">
      <c r="A591" s="15"/>
      <c r="B591" s="245"/>
      <c r="C591" s="246"/>
      <c r="D591" s="225" t="s">
        <v>130</v>
      </c>
      <c r="E591" s="247" t="s">
        <v>19</v>
      </c>
      <c r="F591" s="248" t="s">
        <v>143</v>
      </c>
      <c r="G591" s="246"/>
      <c r="H591" s="249">
        <v>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5" t="s">
        <v>130</v>
      </c>
      <c r="AU591" s="255" t="s">
        <v>83</v>
      </c>
      <c r="AV591" s="15" t="s">
        <v>126</v>
      </c>
      <c r="AW591" s="15" t="s">
        <v>35</v>
      </c>
      <c r="AX591" s="15" t="s">
        <v>81</v>
      </c>
      <c r="AY591" s="255" t="s">
        <v>119</v>
      </c>
    </row>
    <row r="592" s="2" customFormat="1" ht="21.75" customHeight="1">
      <c r="A592" s="39"/>
      <c r="B592" s="40"/>
      <c r="C592" s="262" t="s">
        <v>962</v>
      </c>
      <c r="D592" s="262" t="s">
        <v>539</v>
      </c>
      <c r="E592" s="263" t="s">
        <v>963</v>
      </c>
      <c r="F592" s="264" t="s">
        <v>964</v>
      </c>
      <c r="G592" s="265" t="s">
        <v>257</v>
      </c>
      <c r="H592" s="266">
        <v>9</v>
      </c>
      <c r="I592" s="267"/>
      <c r="J592" s="268">
        <f>ROUND(I592*H592,2)</f>
        <v>0</v>
      </c>
      <c r="K592" s="264" t="s">
        <v>125</v>
      </c>
      <c r="L592" s="269"/>
      <c r="M592" s="270" t="s">
        <v>19</v>
      </c>
      <c r="N592" s="271" t="s">
        <v>44</v>
      </c>
      <c r="O592" s="85"/>
      <c r="P592" s="214">
        <f>O592*H592</f>
        <v>0</v>
      </c>
      <c r="Q592" s="214">
        <v>0.0020799999999999998</v>
      </c>
      <c r="R592" s="214">
        <f>Q592*H592</f>
        <v>0.018719999999999997</v>
      </c>
      <c r="S592" s="214">
        <v>0</v>
      </c>
      <c r="T592" s="215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6" t="s">
        <v>345</v>
      </c>
      <c r="AT592" s="216" t="s">
        <v>539</v>
      </c>
      <c r="AU592" s="216" t="s">
        <v>83</v>
      </c>
      <c r="AY592" s="18" t="s">
        <v>119</v>
      </c>
      <c r="BE592" s="217">
        <f>IF(N592="základní",J592,0)</f>
        <v>0</v>
      </c>
      <c r="BF592" s="217">
        <f>IF(N592="snížená",J592,0)</f>
        <v>0</v>
      </c>
      <c r="BG592" s="217">
        <f>IF(N592="zákl. přenesená",J592,0)</f>
        <v>0</v>
      </c>
      <c r="BH592" s="217">
        <f>IF(N592="sníž. přenesená",J592,0)</f>
        <v>0</v>
      </c>
      <c r="BI592" s="217">
        <f>IF(N592="nulová",J592,0)</f>
        <v>0</v>
      </c>
      <c r="BJ592" s="18" t="s">
        <v>81</v>
      </c>
      <c r="BK592" s="217">
        <f>ROUND(I592*H592,2)</f>
        <v>0</v>
      </c>
      <c r="BL592" s="18" t="s">
        <v>237</v>
      </c>
      <c r="BM592" s="216" t="s">
        <v>965</v>
      </c>
    </row>
    <row r="593" s="2" customFormat="1" ht="24.15" customHeight="1">
      <c r="A593" s="39"/>
      <c r="B593" s="40"/>
      <c r="C593" s="205" t="s">
        <v>966</v>
      </c>
      <c r="D593" s="205" t="s">
        <v>121</v>
      </c>
      <c r="E593" s="206" t="s">
        <v>398</v>
      </c>
      <c r="F593" s="207" t="s">
        <v>399</v>
      </c>
      <c r="G593" s="208" t="s">
        <v>386</v>
      </c>
      <c r="H593" s="257"/>
      <c r="I593" s="210"/>
      <c r="J593" s="211">
        <f>ROUND(I593*H593,2)</f>
        <v>0</v>
      </c>
      <c r="K593" s="207" t="s">
        <v>125</v>
      </c>
      <c r="L593" s="45"/>
      <c r="M593" s="212" t="s">
        <v>19</v>
      </c>
      <c r="N593" s="213" t="s">
        <v>44</v>
      </c>
      <c r="O593" s="85"/>
      <c r="P593" s="214">
        <f>O593*H593</f>
        <v>0</v>
      </c>
      <c r="Q593" s="214">
        <v>0</v>
      </c>
      <c r="R593" s="214">
        <f>Q593*H593</f>
        <v>0</v>
      </c>
      <c r="S593" s="214">
        <v>0</v>
      </c>
      <c r="T593" s="215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16" t="s">
        <v>237</v>
      </c>
      <c r="AT593" s="216" t="s">
        <v>121</v>
      </c>
      <c r="AU593" s="216" t="s">
        <v>83</v>
      </c>
      <c r="AY593" s="18" t="s">
        <v>119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18" t="s">
        <v>81</v>
      </c>
      <c r="BK593" s="217">
        <f>ROUND(I593*H593,2)</f>
        <v>0</v>
      </c>
      <c r="BL593" s="18" t="s">
        <v>237</v>
      </c>
      <c r="BM593" s="216" t="s">
        <v>967</v>
      </c>
    </row>
    <row r="594" s="2" customFormat="1">
      <c r="A594" s="39"/>
      <c r="B594" s="40"/>
      <c r="C594" s="41"/>
      <c r="D594" s="218" t="s">
        <v>128</v>
      </c>
      <c r="E594" s="41"/>
      <c r="F594" s="219" t="s">
        <v>401</v>
      </c>
      <c r="G594" s="41"/>
      <c r="H594" s="41"/>
      <c r="I594" s="220"/>
      <c r="J594" s="41"/>
      <c r="K594" s="41"/>
      <c r="L594" s="45"/>
      <c r="M594" s="221"/>
      <c r="N594" s="222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128</v>
      </c>
      <c r="AU594" s="18" t="s">
        <v>83</v>
      </c>
    </row>
    <row r="595" s="12" customFormat="1" ht="22.8" customHeight="1">
      <c r="A595" s="12"/>
      <c r="B595" s="189"/>
      <c r="C595" s="190"/>
      <c r="D595" s="191" t="s">
        <v>72</v>
      </c>
      <c r="E595" s="203" t="s">
        <v>402</v>
      </c>
      <c r="F595" s="203" t="s">
        <v>403</v>
      </c>
      <c r="G595" s="190"/>
      <c r="H595" s="190"/>
      <c r="I595" s="193"/>
      <c r="J595" s="204">
        <f>BK595</f>
        <v>0</v>
      </c>
      <c r="K595" s="190"/>
      <c r="L595" s="195"/>
      <c r="M595" s="196"/>
      <c r="N595" s="197"/>
      <c r="O595" s="197"/>
      <c r="P595" s="198">
        <f>SUM(P596:P616)</f>
        <v>0</v>
      </c>
      <c r="Q595" s="197"/>
      <c r="R595" s="198">
        <f>SUM(R596:R616)</f>
        <v>0</v>
      </c>
      <c r="S595" s="197"/>
      <c r="T595" s="199">
        <f>SUM(T596:T616)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0" t="s">
        <v>83</v>
      </c>
      <c r="AT595" s="201" t="s">
        <v>72</v>
      </c>
      <c r="AU595" s="201" t="s">
        <v>81</v>
      </c>
      <c r="AY595" s="200" t="s">
        <v>119</v>
      </c>
      <c r="BK595" s="202">
        <f>SUM(BK596:BK616)</f>
        <v>0</v>
      </c>
    </row>
    <row r="596" s="2" customFormat="1" ht="16.5" customHeight="1">
      <c r="A596" s="39"/>
      <c r="B596" s="40"/>
      <c r="C596" s="205" t="s">
        <v>968</v>
      </c>
      <c r="D596" s="205" t="s">
        <v>121</v>
      </c>
      <c r="E596" s="206" t="s">
        <v>969</v>
      </c>
      <c r="F596" s="207" t="s">
        <v>970</v>
      </c>
      <c r="G596" s="208" t="s">
        <v>257</v>
      </c>
      <c r="H596" s="209">
        <v>1</v>
      </c>
      <c r="I596" s="210"/>
      <c r="J596" s="211">
        <f>ROUND(I596*H596,2)</f>
        <v>0</v>
      </c>
      <c r="K596" s="207" t="s">
        <v>19</v>
      </c>
      <c r="L596" s="45"/>
      <c r="M596" s="212" t="s">
        <v>19</v>
      </c>
      <c r="N596" s="213" t="s">
        <v>44</v>
      </c>
      <c r="O596" s="85"/>
      <c r="P596" s="214">
        <f>O596*H596</f>
        <v>0</v>
      </c>
      <c r="Q596" s="214">
        <v>0</v>
      </c>
      <c r="R596" s="214">
        <f>Q596*H596</f>
        <v>0</v>
      </c>
      <c r="S596" s="214">
        <v>0</v>
      </c>
      <c r="T596" s="21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16" t="s">
        <v>237</v>
      </c>
      <c r="AT596" s="216" t="s">
        <v>121</v>
      </c>
      <c r="AU596" s="216" t="s">
        <v>83</v>
      </c>
      <c r="AY596" s="18" t="s">
        <v>119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18" t="s">
        <v>81</v>
      </c>
      <c r="BK596" s="217">
        <f>ROUND(I596*H596,2)</f>
        <v>0</v>
      </c>
      <c r="BL596" s="18" t="s">
        <v>237</v>
      </c>
      <c r="BM596" s="216" t="s">
        <v>971</v>
      </c>
    </row>
    <row r="597" s="2" customFormat="1" ht="16.5" customHeight="1">
      <c r="A597" s="39"/>
      <c r="B597" s="40"/>
      <c r="C597" s="205" t="s">
        <v>972</v>
      </c>
      <c r="D597" s="205" t="s">
        <v>121</v>
      </c>
      <c r="E597" s="206" t="s">
        <v>973</v>
      </c>
      <c r="F597" s="207" t="s">
        <v>974</v>
      </c>
      <c r="G597" s="208" t="s">
        <v>257</v>
      </c>
      <c r="H597" s="209">
        <v>1</v>
      </c>
      <c r="I597" s="210"/>
      <c r="J597" s="211">
        <f>ROUND(I597*H597,2)</f>
        <v>0</v>
      </c>
      <c r="K597" s="207" t="s">
        <v>19</v>
      </c>
      <c r="L597" s="45"/>
      <c r="M597" s="212" t="s">
        <v>19</v>
      </c>
      <c r="N597" s="213" t="s">
        <v>44</v>
      </c>
      <c r="O597" s="85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6" t="s">
        <v>237</v>
      </c>
      <c r="AT597" s="216" t="s">
        <v>121</v>
      </c>
      <c r="AU597" s="216" t="s">
        <v>83</v>
      </c>
      <c r="AY597" s="18" t="s">
        <v>119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18" t="s">
        <v>81</v>
      </c>
      <c r="BK597" s="217">
        <f>ROUND(I597*H597,2)</f>
        <v>0</v>
      </c>
      <c r="BL597" s="18" t="s">
        <v>237</v>
      </c>
      <c r="BM597" s="216" t="s">
        <v>975</v>
      </c>
    </row>
    <row r="598" s="2" customFormat="1" ht="16.5" customHeight="1">
      <c r="A598" s="39"/>
      <c r="B598" s="40"/>
      <c r="C598" s="205" t="s">
        <v>976</v>
      </c>
      <c r="D598" s="205" t="s">
        <v>121</v>
      </c>
      <c r="E598" s="206" t="s">
        <v>977</v>
      </c>
      <c r="F598" s="207" t="s">
        <v>978</v>
      </c>
      <c r="G598" s="208" t="s">
        <v>257</v>
      </c>
      <c r="H598" s="209">
        <v>1</v>
      </c>
      <c r="I598" s="210"/>
      <c r="J598" s="211">
        <f>ROUND(I598*H598,2)</f>
        <v>0</v>
      </c>
      <c r="K598" s="207" t="s">
        <v>19</v>
      </c>
      <c r="L598" s="45"/>
      <c r="M598" s="212" t="s">
        <v>19</v>
      </c>
      <c r="N598" s="213" t="s">
        <v>44</v>
      </c>
      <c r="O598" s="85"/>
      <c r="P598" s="214">
        <f>O598*H598</f>
        <v>0</v>
      </c>
      <c r="Q598" s="214">
        <v>0</v>
      </c>
      <c r="R598" s="214">
        <f>Q598*H598</f>
        <v>0</v>
      </c>
      <c r="S598" s="214">
        <v>0</v>
      </c>
      <c r="T598" s="21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6" t="s">
        <v>237</v>
      </c>
      <c r="AT598" s="216" t="s">
        <v>121</v>
      </c>
      <c r="AU598" s="216" t="s">
        <v>83</v>
      </c>
      <c r="AY598" s="18" t="s">
        <v>119</v>
      </c>
      <c r="BE598" s="217">
        <f>IF(N598="základní",J598,0)</f>
        <v>0</v>
      </c>
      <c r="BF598" s="217">
        <f>IF(N598="snížená",J598,0)</f>
        <v>0</v>
      </c>
      <c r="BG598" s="217">
        <f>IF(N598="zákl. přenesená",J598,0)</f>
        <v>0</v>
      </c>
      <c r="BH598" s="217">
        <f>IF(N598="sníž. přenesená",J598,0)</f>
        <v>0</v>
      </c>
      <c r="BI598" s="217">
        <f>IF(N598="nulová",J598,0)</f>
        <v>0</v>
      </c>
      <c r="BJ598" s="18" t="s">
        <v>81</v>
      </c>
      <c r="BK598" s="217">
        <f>ROUND(I598*H598,2)</f>
        <v>0</v>
      </c>
      <c r="BL598" s="18" t="s">
        <v>237</v>
      </c>
      <c r="BM598" s="216" t="s">
        <v>979</v>
      </c>
    </row>
    <row r="599" s="2" customFormat="1" ht="16.5" customHeight="1">
      <c r="A599" s="39"/>
      <c r="B599" s="40"/>
      <c r="C599" s="205" t="s">
        <v>980</v>
      </c>
      <c r="D599" s="205" t="s">
        <v>121</v>
      </c>
      <c r="E599" s="206" t="s">
        <v>981</v>
      </c>
      <c r="F599" s="207" t="s">
        <v>982</v>
      </c>
      <c r="G599" s="208" t="s">
        <v>257</v>
      </c>
      <c r="H599" s="209">
        <v>1</v>
      </c>
      <c r="I599" s="210"/>
      <c r="J599" s="211">
        <f>ROUND(I599*H599,2)</f>
        <v>0</v>
      </c>
      <c r="K599" s="207" t="s">
        <v>19</v>
      </c>
      <c r="L599" s="45"/>
      <c r="M599" s="212" t="s">
        <v>19</v>
      </c>
      <c r="N599" s="213" t="s">
        <v>44</v>
      </c>
      <c r="O599" s="85"/>
      <c r="P599" s="214">
        <f>O599*H599</f>
        <v>0</v>
      </c>
      <c r="Q599" s="214">
        <v>0</v>
      </c>
      <c r="R599" s="214">
        <f>Q599*H599</f>
        <v>0</v>
      </c>
      <c r="S599" s="214">
        <v>0</v>
      </c>
      <c r="T599" s="215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16" t="s">
        <v>237</v>
      </c>
      <c r="AT599" s="216" t="s">
        <v>121</v>
      </c>
      <c r="AU599" s="216" t="s">
        <v>83</v>
      </c>
      <c r="AY599" s="18" t="s">
        <v>119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18" t="s">
        <v>81</v>
      </c>
      <c r="BK599" s="217">
        <f>ROUND(I599*H599,2)</f>
        <v>0</v>
      </c>
      <c r="BL599" s="18" t="s">
        <v>237</v>
      </c>
      <c r="BM599" s="216" t="s">
        <v>983</v>
      </c>
    </row>
    <row r="600" s="2" customFormat="1" ht="16.5" customHeight="1">
      <c r="A600" s="39"/>
      <c r="B600" s="40"/>
      <c r="C600" s="205" t="s">
        <v>984</v>
      </c>
      <c r="D600" s="205" t="s">
        <v>121</v>
      </c>
      <c r="E600" s="206" t="s">
        <v>985</v>
      </c>
      <c r="F600" s="207" t="s">
        <v>986</v>
      </c>
      <c r="G600" s="208" t="s">
        <v>257</v>
      </c>
      <c r="H600" s="209">
        <v>1</v>
      </c>
      <c r="I600" s="210"/>
      <c r="J600" s="211">
        <f>ROUND(I600*H600,2)</f>
        <v>0</v>
      </c>
      <c r="K600" s="207" t="s">
        <v>19</v>
      </c>
      <c r="L600" s="45"/>
      <c r="M600" s="212" t="s">
        <v>19</v>
      </c>
      <c r="N600" s="213" t="s">
        <v>44</v>
      </c>
      <c r="O600" s="85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16" t="s">
        <v>237</v>
      </c>
      <c r="AT600" s="216" t="s">
        <v>121</v>
      </c>
      <c r="AU600" s="216" t="s">
        <v>83</v>
      </c>
      <c r="AY600" s="18" t="s">
        <v>119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18" t="s">
        <v>81</v>
      </c>
      <c r="BK600" s="217">
        <f>ROUND(I600*H600,2)</f>
        <v>0</v>
      </c>
      <c r="BL600" s="18" t="s">
        <v>237</v>
      </c>
      <c r="BM600" s="216" t="s">
        <v>987</v>
      </c>
    </row>
    <row r="601" s="2" customFormat="1" ht="16.5" customHeight="1">
      <c r="A601" s="39"/>
      <c r="B601" s="40"/>
      <c r="C601" s="205" t="s">
        <v>988</v>
      </c>
      <c r="D601" s="205" t="s">
        <v>121</v>
      </c>
      <c r="E601" s="206" t="s">
        <v>989</v>
      </c>
      <c r="F601" s="207" t="s">
        <v>990</v>
      </c>
      <c r="G601" s="208" t="s">
        <v>257</v>
      </c>
      <c r="H601" s="209">
        <v>1</v>
      </c>
      <c r="I601" s="210"/>
      <c r="J601" s="211">
        <f>ROUND(I601*H601,2)</f>
        <v>0</v>
      </c>
      <c r="K601" s="207" t="s">
        <v>19</v>
      </c>
      <c r="L601" s="45"/>
      <c r="M601" s="212" t="s">
        <v>19</v>
      </c>
      <c r="N601" s="213" t="s">
        <v>44</v>
      </c>
      <c r="O601" s="85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6" t="s">
        <v>237</v>
      </c>
      <c r="AT601" s="216" t="s">
        <v>121</v>
      </c>
      <c r="AU601" s="216" t="s">
        <v>83</v>
      </c>
      <c r="AY601" s="18" t="s">
        <v>119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18" t="s">
        <v>81</v>
      </c>
      <c r="BK601" s="217">
        <f>ROUND(I601*H601,2)</f>
        <v>0</v>
      </c>
      <c r="BL601" s="18" t="s">
        <v>237</v>
      </c>
      <c r="BM601" s="216" t="s">
        <v>991</v>
      </c>
    </row>
    <row r="602" s="2" customFormat="1" ht="16.5" customHeight="1">
      <c r="A602" s="39"/>
      <c r="B602" s="40"/>
      <c r="C602" s="205" t="s">
        <v>992</v>
      </c>
      <c r="D602" s="205" t="s">
        <v>121</v>
      </c>
      <c r="E602" s="206" t="s">
        <v>993</v>
      </c>
      <c r="F602" s="207" t="s">
        <v>994</v>
      </c>
      <c r="G602" s="208" t="s">
        <v>190</v>
      </c>
      <c r="H602" s="209">
        <v>52</v>
      </c>
      <c r="I602" s="210"/>
      <c r="J602" s="211">
        <f>ROUND(I602*H602,2)</f>
        <v>0</v>
      </c>
      <c r="K602" s="207" t="s">
        <v>19</v>
      </c>
      <c r="L602" s="45"/>
      <c r="M602" s="212" t="s">
        <v>19</v>
      </c>
      <c r="N602" s="213" t="s">
        <v>44</v>
      </c>
      <c r="O602" s="85"/>
      <c r="P602" s="214">
        <f>O602*H602</f>
        <v>0</v>
      </c>
      <c r="Q602" s="214">
        <v>0</v>
      </c>
      <c r="R602" s="214">
        <f>Q602*H602</f>
        <v>0</v>
      </c>
      <c r="S602" s="214">
        <v>0</v>
      </c>
      <c r="T602" s="215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16" t="s">
        <v>237</v>
      </c>
      <c r="AT602" s="216" t="s">
        <v>121</v>
      </c>
      <c r="AU602" s="216" t="s">
        <v>83</v>
      </c>
      <c r="AY602" s="18" t="s">
        <v>119</v>
      </c>
      <c r="BE602" s="217">
        <f>IF(N602="základní",J602,0)</f>
        <v>0</v>
      </c>
      <c r="BF602" s="217">
        <f>IF(N602="snížená",J602,0)</f>
        <v>0</v>
      </c>
      <c r="BG602" s="217">
        <f>IF(N602="zákl. přenesená",J602,0)</f>
        <v>0</v>
      </c>
      <c r="BH602" s="217">
        <f>IF(N602="sníž. přenesená",J602,0)</f>
        <v>0</v>
      </c>
      <c r="BI602" s="217">
        <f>IF(N602="nulová",J602,0)</f>
        <v>0</v>
      </c>
      <c r="BJ602" s="18" t="s">
        <v>81</v>
      </c>
      <c r="BK602" s="217">
        <f>ROUND(I602*H602,2)</f>
        <v>0</v>
      </c>
      <c r="BL602" s="18" t="s">
        <v>237</v>
      </c>
      <c r="BM602" s="216" t="s">
        <v>995</v>
      </c>
    </row>
    <row r="603" s="2" customFormat="1" ht="16.5" customHeight="1">
      <c r="A603" s="39"/>
      <c r="B603" s="40"/>
      <c r="C603" s="205" t="s">
        <v>996</v>
      </c>
      <c r="D603" s="205" t="s">
        <v>121</v>
      </c>
      <c r="E603" s="206" t="s">
        <v>997</v>
      </c>
      <c r="F603" s="207" t="s">
        <v>998</v>
      </c>
      <c r="G603" s="208" t="s">
        <v>257</v>
      </c>
      <c r="H603" s="209">
        <v>11</v>
      </c>
      <c r="I603" s="210"/>
      <c r="J603" s="211">
        <f>ROUND(I603*H603,2)</f>
        <v>0</v>
      </c>
      <c r="K603" s="207" t="s">
        <v>19</v>
      </c>
      <c r="L603" s="45"/>
      <c r="M603" s="212" t="s">
        <v>19</v>
      </c>
      <c r="N603" s="213" t="s">
        <v>44</v>
      </c>
      <c r="O603" s="85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6" t="s">
        <v>237</v>
      </c>
      <c r="AT603" s="216" t="s">
        <v>121</v>
      </c>
      <c r="AU603" s="216" t="s">
        <v>83</v>
      </c>
      <c r="AY603" s="18" t="s">
        <v>119</v>
      </c>
      <c r="BE603" s="217">
        <f>IF(N603="základní",J603,0)</f>
        <v>0</v>
      </c>
      <c r="BF603" s="217">
        <f>IF(N603="snížená",J603,0)</f>
        <v>0</v>
      </c>
      <c r="BG603" s="217">
        <f>IF(N603="zákl. přenesená",J603,0)</f>
        <v>0</v>
      </c>
      <c r="BH603" s="217">
        <f>IF(N603="sníž. přenesená",J603,0)</f>
        <v>0</v>
      </c>
      <c r="BI603" s="217">
        <f>IF(N603="nulová",J603,0)</f>
        <v>0</v>
      </c>
      <c r="BJ603" s="18" t="s">
        <v>81</v>
      </c>
      <c r="BK603" s="217">
        <f>ROUND(I603*H603,2)</f>
        <v>0</v>
      </c>
      <c r="BL603" s="18" t="s">
        <v>237</v>
      </c>
      <c r="BM603" s="216" t="s">
        <v>999</v>
      </c>
    </row>
    <row r="604" s="2" customFormat="1">
      <c r="A604" s="39"/>
      <c r="B604" s="40"/>
      <c r="C604" s="41"/>
      <c r="D604" s="225" t="s">
        <v>230</v>
      </c>
      <c r="E604" s="41"/>
      <c r="F604" s="256" t="s">
        <v>1000</v>
      </c>
      <c r="G604" s="41"/>
      <c r="H604" s="41"/>
      <c r="I604" s="220"/>
      <c r="J604" s="41"/>
      <c r="K604" s="41"/>
      <c r="L604" s="45"/>
      <c r="M604" s="221"/>
      <c r="N604" s="222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230</v>
      </c>
      <c r="AU604" s="18" t="s">
        <v>83</v>
      </c>
    </row>
    <row r="605" s="2" customFormat="1" ht="16.5" customHeight="1">
      <c r="A605" s="39"/>
      <c r="B605" s="40"/>
      <c r="C605" s="205" t="s">
        <v>1001</v>
      </c>
      <c r="D605" s="205" t="s">
        <v>121</v>
      </c>
      <c r="E605" s="206" t="s">
        <v>1002</v>
      </c>
      <c r="F605" s="207" t="s">
        <v>998</v>
      </c>
      <c r="G605" s="208" t="s">
        <v>257</v>
      </c>
      <c r="H605" s="209">
        <v>11</v>
      </c>
      <c r="I605" s="210"/>
      <c r="J605" s="211">
        <f>ROUND(I605*H605,2)</f>
        <v>0</v>
      </c>
      <c r="K605" s="207" t="s">
        <v>19</v>
      </c>
      <c r="L605" s="45"/>
      <c r="M605" s="212" t="s">
        <v>19</v>
      </c>
      <c r="N605" s="213" t="s">
        <v>44</v>
      </c>
      <c r="O605" s="85"/>
      <c r="P605" s="214">
        <f>O605*H605</f>
        <v>0</v>
      </c>
      <c r="Q605" s="214">
        <v>0</v>
      </c>
      <c r="R605" s="214">
        <f>Q605*H605</f>
        <v>0</v>
      </c>
      <c r="S605" s="214">
        <v>0</v>
      </c>
      <c r="T605" s="215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16" t="s">
        <v>237</v>
      </c>
      <c r="AT605" s="216" t="s">
        <v>121</v>
      </c>
      <c r="AU605" s="216" t="s">
        <v>83</v>
      </c>
      <c r="AY605" s="18" t="s">
        <v>119</v>
      </c>
      <c r="BE605" s="217">
        <f>IF(N605="základní",J605,0)</f>
        <v>0</v>
      </c>
      <c r="BF605" s="217">
        <f>IF(N605="snížená",J605,0)</f>
        <v>0</v>
      </c>
      <c r="BG605" s="217">
        <f>IF(N605="zákl. přenesená",J605,0)</f>
        <v>0</v>
      </c>
      <c r="BH605" s="217">
        <f>IF(N605="sníž. přenesená",J605,0)</f>
        <v>0</v>
      </c>
      <c r="BI605" s="217">
        <f>IF(N605="nulová",J605,0)</f>
        <v>0</v>
      </c>
      <c r="BJ605" s="18" t="s">
        <v>81</v>
      </c>
      <c r="BK605" s="217">
        <f>ROUND(I605*H605,2)</f>
        <v>0</v>
      </c>
      <c r="BL605" s="18" t="s">
        <v>237</v>
      </c>
      <c r="BM605" s="216" t="s">
        <v>1003</v>
      </c>
    </row>
    <row r="606" s="2" customFormat="1">
      <c r="A606" s="39"/>
      <c r="B606" s="40"/>
      <c r="C606" s="41"/>
      <c r="D606" s="225" t="s">
        <v>230</v>
      </c>
      <c r="E606" s="41"/>
      <c r="F606" s="256" t="s">
        <v>1000</v>
      </c>
      <c r="G606" s="41"/>
      <c r="H606" s="41"/>
      <c r="I606" s="220"/>
      <c r="J606" s="41"/>
      <c r="K606" s="41"/>
      <c r="L606" s="45"/>
      <c r="M606" s="221"/>
      <c r="N606" s="222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230</v>
      </c>
      <c r="AU606" s="18" t="s">
        <v>83</v>
      </c>
    </row>
    <row r="607" s="2" customFormat="1" ht="16.5" customHeight="1">
      <c r="A607" s="39"/>
      <c r="B607" s="40"/>
      <c r="C607" s="205" t="s">
        <v>1004</v>
      </c>
      <c r="D607" s="205" t="s">
        <v>121</v>
      </c>
      <c r="E607" s="206" t="s">
        <v>1005</v>
      </c>
      <c r="F607" s="207" t="s">
        <v>1006</v>
      </c>
      <c r="G607" s="208" t="s">
        <v>257</v>
      </c>
      <c r="H607" s="209">
        <v>4</v>
      </c>
      <c r="I607" s="210"/>
      <c r="J607" s="211">
        <f>ROUND(I607*H607,2)</f>
        <v>0</v>
      </c>
      <c r="K607" s="207" t="s">
        <v>19</v>
      </c>
      <c r="L607" s="45"/>
      <c r="M607" s="212" t="s">
        <v>19</v>
      </c>
      <c r="N607" s="213" t="s">
        <v>44</v>
      </c>
      <c r="O607" s="85"/>
      <c r="P607" s="214">
        <f>O607*H607</f>
        <v>0</v>
      </c>
      <c r="Q607" s="214">
        <v>0</v>
      </c>
      <c r="R607" s="214">
        <f>Q607*H607</f>
        <v>0</v>
      </c>
      <c r="S607" s="214">
        <v>0</v>
      </c>
      <c r="T607" s="215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16" t="s">
        <v>237</v>
      </c>
      <c r="AT607" s="216" t="s">
        <v>121</v>
      </c>
      <c r="AU607" s="216" t="s">
        <v>83</v>
      </c>
      <c r="AY607" s="18" t="s">
        <v>119</v>
      </c>
      <c r="BE607" s="217">
        <f>IF(N607="základní",J607,0)</f>
        <v>0</v>
      </c>
      <c r="BF607" s="217">
        <f>IF(N607="snížená",J607,0)</f>
        <v>0</v>
      </c>
      <c r="BG607" s="217">
        <f>IF(N607="zákl. přenesená",J607,0)</f>
        <v>0</v>
      </c>
      <c r="BH607" s="217">
        <f>IF(N607="sníž. přenesená",J607,0)</f>
        <v>0</v>
      </c>
      <c r="BI607" s="217">
        <f>IF(N607="nulová",J607,0)</f>
        <v>0</v>
      </c>
      <c r="BJ607" s="18" t="s">
        <v>81</v>
      </c>
      <c r="BK607" s="217">
        <f>ROUND(I607*H607,2)</f>
        <v>0</v>
      </c>
      <c r="BL607" s="18" t="s">
        <v>237</v>
      </c>
      <c r="BM607" s="216" t="s">
        <v>1007</v>
      </c>
    </row>
    <row r="608" s="2" customFormat="1" ht="16.5" customHeight="1">
      <c r="A608" s="39"/>
      <c r="B608" s="40"/>
      <c r="C608" s="205" t="s">
        <v>1008</v>
      </c>
      <c r="D608" s="205" t="s">
        <v>121</v>
      </c>
      <c r="E608" s="206" t="s">
        <v>1009</v>
      </c>
      <c r="F608" s="207" t="s">
        <v>1010</v>
      </c>
      <c r="G608" s="208" t="s">
        <v>257</v>
      </c>
      <c r="H608" s="209">
        <v>42</v>
      </c>
      <c r="I608" s="210"/>
      <c r="J608" s="211">
        <f>ROUND(I608*H608,2)</f>
        <v>0</v>
      </c>
      <c r="K608" s="207" t="s">
        <v>19</v>
      </c>
      <c r="L608" s="45"/>
      <c r="M608" s="212" t="s">
        <v>19</v>
      </c>
      <c r="N608" s="213" t="s">
        <v>44</v>
      </c>
      <c r="O608" s="85"/>
      <c r="P608" s="214">
        <f>O608*H608</f>
        <v>0</v>
      </c>
      <c r="Q608" s="214">
        <v>0</v>
      </c>
      <c r="R608" s="214">
        <f>Q608*H608</f>
        <v>0</v>
      </c>
      <c r="S608" s="214">
        <v>0</v>
      </c>
      <c r="T608" s="215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16" t="s">
        <v>237</v>
      </c>
      <c r="AT608" s="216" t="s">
        <v>121</v>
      </c>
      <c r="AU608" s="216" t="s">
        <v>83</v>
      </c>
      <c r="AY608" s="18" t="s">
        <v>119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18" t="s">
        <v>81</v>
      </c>
      <c r="BK608" s="217">
        <f>ROUND(I608*H608,2)</f>
        <v>0</v>
      </c>
      <c r="BL608" s="18" t="s">
        <v>237</v>
      </c>
      <c r="BM608" s="216" t="s">
        <v>1011</v>
      </c>
    </row>
    <row r="609" s="2" customFormat="1" ht="16.5" customHeight="1">
      <c r="A609" s="39"/>
      <c r="B609" s="40"/>
      <c r="C609" s="205" t="s">
        <v>1012</v>
      </c>
      <c r="D609" s="205" t="s">
        <v>121</v>
      </c>
      <c r="E609" s="206" t="s">
        <v>1013</v>
      </c>
      <c r="F609" s="207" t="s">
        <v>1014</v>
      </c>
      <c r="G609" s="208" t="s">
        <v>257</v>
      </c>
      <c r="H609" s="209">
        <v>2</v>
      </c>
      <c r="I609" s="210"/>
      <c r="J609" s="211">
        <f>ROUND(I609*H609,2)</f>
        <v>0</v>
      </c>
      <c r="K609" s="207" t="s">
        <v>19</v>
      </c>
      <c r="L609" s="45"/>
      <c r="M609" s="212" t="s">
        <v>19</v>
      </c>
      <c r="N609" s="213" t="s">
        <v>44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237</v>
      </c>
      <c r="AT609" s="216" t="s">
        <v>121</v>
      </c>
      <c r="AU609" s="216" t="s">
        <v>83</v>
      </c>
      <c r="AY609" s="18" t="s">
        <v>119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81</v>
      </c>
      <c r="BK609" s="217">
        <f>ROUND(I609*H609,2)</f>
        <v>0</v>
      </c>
      <c r="BL609" s="18" t="s">
        <v>237</v>
      </c>
      <c r="BM609" s="216" t="s">
        <v>1015</v>
      </c>
    </row>
    <row r="610" s="2" customFormat="1" ht="16.5" customHeight="1">
      <c r="A610" s="39"/>
      <c r="B610" s="40"/>
      <c r="C610" s="205" t="s">
        <v>1016</v>
      </c>
      <c r="D610" s="205" t="s">
        <v>121</v>
      </c>
      <c r="E610" s="206" t="s">
        <v>1017</v>
      </c>
      <c r="F610" s="207" t="s">
        <v>1018</v>
      </c>
      <c r="G610" s="208" t="s">
        <v>190</v>
      </c>
      <c r="H610" s="209">
        <v>150</v>
      </c>
      <c r="I610" s="210"/>
      <c r="J610" s="211">
        <f>ROUND(I610*H610,2)</f>
        <v>0</v>
      </c>
      <c r="K610" s="207" t="s">
        <v>19</v>
      </c>
      <c r="L610" s="45"/>
      <c r="M610" s="212" t="s">
        <v>19</v>
      </c>
      <c r="N610" s="213" t="s">
        <v>44</v>
      </c>
      <c r="O610" s="85"/>
      <c r="P610" s="214">
        <f>O610*H610</f>
        <v>0</v>
      </c>
      <c r="Q610" s="214">
        <v>0</v>
      </c>
      <c r="R610" s="214">
        <f>Q610*H610</f>
        <v>0</v>
      </c>
      <c r="S610" s="214">
        <v>0</v>
      </c>
      <c r="T610" s="215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6" t="s">
        <v>237</v>
      </c>
      <c r="AT610" s="216" t="s">
        <v>121</v>
      </c>
      <c r="AU610" s="216" t="s">
        <v>83</v>
      </c>
      <c r="AY610" s="18" t="s">
        <v>119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18" t="s">
        <v>81</v>
      </c>
      <c r="BK610" s="217">
        <f>ROUND(I610*H610,2)</f>
        <v>0</v>
      </c>
      <c r="BL610" s="18" t="s">
        <v>237</v>
      </c>
      <c r="BM610" s="216" t="s">
        <v>1019</v>
      </c>
    </row>
    <row r="611" s="2" customFormat="1" ht="16.5" customHeight="1">
      <c r="A611" s="39"/>
      <c r="B611" s="40"/>
      <c r="C611" s="205" t="s">
        <v>1020</v>
      </c>
      <c r="D611" s="205" t="s">
        <v>121</v>
      </c>
      <c r="E611" s="206" t="s">
        <v>1021</v>
      </c>
      <c r="F611" s="207" t="s">
        <v>1022</v>
      </c>
      <c r="G611" s="208" t="s">
        <v>1023</v>
      </c>
      <c r="H611" s="209">
        <v>24</v>
      </c>
      <c r="I611" s="210"/>
      <c r="J611" s="211">
        <f>ROUND(I611*H611,2)</f>
        <v>0</v>
      </c>
      <c r="K611" s="207" t="s">
        <v>19</v>
      </c>
      <c r="L611" s="45"/>
      <c r="M611" s="212" t="s">
        <v>19</v>
      </c>
      <c r="N611" s="213" t="s">
        <v>44</v>
      </c>
      <c r="O611" s="85"/>
      <c r="P611" s="214">
        <f>O611*H611</f>
        <v>0</v>
      </c>
      <c r="Q611" s="214">
        <v>0</v>
      </c>
      <c r="R611" s="214">
        <f>Q611*H611</f>
        <v>0</v>
      </c>
      <c r="S611" s="214">
        <v>0</v>
      </c>
      <c r="T611" s="215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6" t="s">
        <v>237</v>
      </c>
      <c r="AT611" s="216" t="s">
        <v>121</v>
      </c>
      <c r="AU611" s="216" t="s">
        <v>83</v>
      </c>
      <c r="AY611" s="18" t="s">
        <v>119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18" t="s">
        <v>81</v>
      </c>
      <c r="BK611" s="217">
        <f>ROUND(I611*H611,2)</f>
        <v>0</v>
      </c>
      <c r="BL611" s="18" t="s">
        <v>237</v>
      </c>
      <c r="BM611" s="216" t="s">
        <v>1024</v>
      </c>
    </row>
    <row r="612" s="2" customFormat="1" ht="16.5" customHeight="1">
      <c r="A612" s="39"/>
      <c r="B612" s="40"/>
      <c r="C612" s="205" t="s">
        <v>1025</v>
      </c>
      <c r="D612" s="205" t="s">
        <v>121</v>
      </c>
      <c r="E612" s="206" t="s">
        <v>1026</v>
      </c>
      <c r="F612" s="207" t="s">
        <v>1027</v>
      </c>
      <c r="G612" s="208" t="s">
        <v>1023</v>
      </c>
      <c r="H612" s="209">
        <v>4</v>
      </c>
      <c r="I612" s="210"/>
      <c r="J612" s="211">
        <f>ROUND(I612*H612,2)</f>
        <v>0</v>
      </c>
      <c r="K612" s="207" t="s">
        <v>19</v>
      </c>
      <c r="L612" s="45"/>
      <c r="M612" s="212" t="s">
        <v>19</v>
      </c>
      <c r="N612" s="213" t="s">
        <v>44</v>
      </c>
      <c r="O612" s="85"/>
      <c r="P612" s="214">
        <f>O612*H612</f>
        <v>0</v>
      </c>
      <c r="Q612" s="214">
        <v>0</v>
      </c>
      <c r="R612" s="214">
        <f>Q612*H612</f>
        <v>0</v>
      </c>
      <c r="S612" s="214">
        <v>0</v>
      </c>
      <c r="T612" s="215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16" t="s">
        <v>237</v>
      </c>
      <c r="AT612" s="216" t="s">
        <v>121</v>
      </c>
      <c r="AU612" s="216" t="s">
        <v>83</v>
      </c>
      <c r="AY612" s="18" t="s">
        <v>119</v>
      </c>
      <c r="BE612" s="217">
        <f>IF(N612="základní",J612,0)</f>
        <v>0</v>
      </c>
      <c r="BF612" s="217">
        <f>IF(N612="snížená",J612,0)</f>
        <v>0</v>
      </c>
      <c r="BG612" s="217">
        <f>IF(N612="zákl. přenesená",J612,0)</f>
        <v>0</v>
      </c>
      <c r="BH612" s="217">
        <f>IF(N612="sníž. přenesená",J612,0)</f>
        <v>0</v>
      </c>
      <c r="BI612" s="217">
        <f>IF(N612="nulová",J612,0)</f>
        <v>0</v>
      </c>
      <c r="BJ612" s="18" t="s">
        <v>81</v>
      </c>
      <c r="BK612" s="217">
        <f>ROUND(I612*H612,2)</f>
        <v>0</v>
      </c>
      <c r="BL612" s="18" t="s">
        <v>237</v>
      </c>
      <c r="BM612" s="216" t="s">
        <v>1028</v>
      </c>
    </row>
    <row r="613" s="2" customFormat="1" ht="16.5" customHeight="1">
      <c r="A613" s="39"/>
      <c r="B613" s="40"/>
      <c r="C613" s="205" t="s">
        <v>1029</v>
      </c>
      <c r="D613" s="205" t="s">
        <v>121</v>
      </c>
      <c r="E613" s="206" t="s">
        <v>1030</v>
      </c>
      <c r="F613" s="207" t="s">
        <v>1031</v>
      </c>
      <c r="G613" s="208" t="s">
        <v>1023</v>
      </c>
      <c r="H613" s="209">
        <v>8</v>
      </c>
      <c r="I613" s="210"/>
      <c r="J613" s="211">
        <f>ROUND(I613*H613,2)</f>
        <v>0</v>
      </c>
      <c r="K613" s="207" t="s">
        <v>19</v>
      </c>
      <c r="L613" s="45"/>
      <c r="M613" s="212" t="s">
        <v>19</v>
      </c>
      <c r="N613" s="213" t="s">
        <v>44</v>
      </c>
      <c r="O613" s="85"/>
      <c r="P613" s="214">
        <f>O613*H613</f>
        <v>0</v>
      </c>
      <c r="Q613" s="214">
        <v>0</v>
      </c>
      <c r="R613" s="214">
        <f>Q613*H613</f>
        <v>0</v>
      </c>
      <c r="S613" s="214">
        <v>0</v>
      </c>
      <c r="T613" s="21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6" t="s">
        <v>237</v>
      </c>
      <c r="AT613" s="216" t="s">
        <v>121</v>
      </c>
      <c r="AU613" s="216" t="s">
        <v>83</v>
      </c>
      <c r="AY613" s="18" t="s">
        <v>119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18" t="s">
        <v>81</v>
      </c>
      <c r="BK613" s="217">
        <f>ROUND(I613*H613,2)</f>
        <v>0</v>
      </c>
      <c r="BL613" s="18" t="s">
        <v>237</v>
      </c>
      <c r="BM613" s="216" t="s">
        <v>1032</v>
      </c>
    </row>
    <row r="614" s="2" customFormat="1" ht="16.5" customHeight="1">
      <c r="A614" s="39"/>
      <c r="B614" s="40"/>
      <c r="C614" s="205" t="s">
        <v>1033</v>
      </c>
      <c r="D614" s="205" t="s">
        <v>121</v>
      </c>
      <c r="E614" s="206" t="s">
        <v>1034</v>
      </c>
      <c r="F614" s="207" t="s">
        <v>1035</v>
      </c>
      <c r="G614" s="208" t="s">
        <v>1036</v>
      </c>
      <c r="H614" s="209">
        <v>1</v>
      </c>
      <c r="I614" s="210"/>
      <c r="J614" s="211">
        <f>ROUND(I614*H614,2)</f>
        <v>0</v>
      </c>
      <c r="K614" s="207" t="s">
        <v>19</v>
      </c>
      <c r="L614" s="45"/>
      <c r="M614" s="212" t="s">
        <v>19</v>
      </c>
      <c r="N614" s="213" t="s">
        <v>44</v>
      </c>
      <c r="O614" s="85"/>
      <c r="P614" s="214">
        <f>O614*H614</f>
        <v>0</v>
      </c>
      <c r="Q614" s="214">
        <v>0</v>
      </c>
      <c r="R614" s="214">
        <f>Q614*H614</f>
        <v>0</v>
      </c>
      <c r="S614" s="214">
        <v>0</v>
      </c>
      <c r="T614" s="21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16" t="s">
        <v>237</v>
      </c>
      <c r="AT614" s="216" t="s">
        <v>121</v>
      </c>
      <c r="AU614" s="216" t="s">
        <v>83</v>
      </c>
      <c r="AY614" s="18" t="s">
        <v>119</v>
      </c>
      <c r="BE614" s="217">
        <f>IF(N614="základní",J614,0)</f>
        <v>0</v>
      </c>
      <c r="BF614" s="217">
        <f>IF(N614="snížená",J614,0)</f>
        <v>0</v>
      </c>
      <c r="BG614" s="217">
        <f>IF(N614="zákl. přenesená",J614,0)</f>
        <v>0</v>
      </c>
      <c r="BH614" s="217">
        <f>IF(N614="sníž. přenesená",J614,0)</f>
        <v>0</v>
      </c>
      <c r="BI614" s="217">
        <f>IF(N614="nulová",J614,0)</f>
        <v>0</v>
      </c>
      <c r="BJ614" s="18" t="s">
        <v>81</v>
      </c>
      <c r="BK614" s="217">
        <f>ROUND(I614*H614,2)</f>
        <v>0</v>
      </c>
      <c r="BL614" s="18" t="s">
        <v>237</v>
      </c>
      <c r="BM614" s="216" t="s">
        <v>1037</v>
      </c>
    </row>
    <row r="615" s="2" customFormat="1" ht="24.15" customHeight="1">
      <c r="A615" s="39"/>
      <c r="B615" s="40"/>
      <c r="C615" s="205" t="s">
        <v>1038</v>
      </c>
      <c r="D615" s="205" t="s">
        <v>121</v>
      </c>
      <c r="E615" s="206" t="s">
        <v>410</v>
      </c>
      <c r="F615" s="207" t="s">
        <v>411</v>
      </c>
      <c r="G615" s="208" t="s">
        <v>386</v>
      </c>
      <c r="H615" s="257"/>
      <c r="I615" s="210"/>
      <c r="J615" s="211">
        <f>ROUND(I615*H615,2)</f>
        <v>0</v>
      </c>
      <c r="K615" s="207" t="s">
        <v>125</v>
      </c>
      <c r="L615" s="45"/>
      <c r="M615" s="212" t="s">
        <v>19</v>
      </c>
      <c r="N615" s="213" t="s">
        <v>44</v>
      </c>
      <c r="O615" s="85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16" t="s">
        <v>237</v>
      </c>
      <c r="AT615" s="216" t="s">
        <v>121</v>
      </c>
      <c r="AU615" s="216" t="s">
        <v>83</v>
      </c>
      <c r="AY615" s="18" t="s">
        <v>119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18" t="s">
        <v>81</v>
      </c>
      <c r="BK615" s="217">
        <f>ROUND(I615*H615,2)</f>
        <v>0</v>
      </c>
      <c r="BL615" s="18" t="s">
        <v>237</v>
      </c>
      <c r="BM615" s="216" t="s">
        <v>1039</v>
      </c>
    </row>
    <row r="616" s="2" customFormat="1">
      <c r="A616" s="39"/>
      <c r="B616" s="40"/>
      <c r="C616" s="41"/>
      <c r="D616" s="218" t="s">
        <v>128</v>
      </c>
      <c r="E616" s="41"/>
      <c r="F616" s="219" t="s">
        <v>413</v>
      </c>
      <c r="G616" s="41"/>
      <c r="H616" s="41"/>
      <c r="I616" s="220"/>
      <c r="J616" s="41"/>
      <c r="K616" s="41"/>
      <c r="L616" s="45"/>
      <c r="M616" s="221"/>
      <c r="N616" s="222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128</v>
      </c>
      <c r="AU616" s="18" t="s">
        <v>83</v>
      </c>
    </row>
    <row r="617" s="12" customFormat="1" ht="22.8" customHeight="1">
      <c r="A617" s="12"/>
      <c r="B617" s="189"/>
      <c r="C617" s="190"/>
      <c r="D617" s="191" t="s">
        <v>72</v>
      </c>
      <c r="E617" s="203" t="s">
        <v>1040</v>
      </c>
      <c r="F617" s="203" t="s">
        <v>1041</v>
      </c>
      <c r="G617" s="190"/>
      <c r="H617" s="190"/>
      <c r="I617" s="193"/>
      <c r="J617" s="204">
        <f>BK617</f>
        <v>0</v>
      </c>
      <c r="K617" s="190"/>
      <c r="L617" s="195"/>
      <c r="M617" s="196"/>
      <c r="N617" s="197"/>
      <c r="O617" s="197"/>
      <c r="P617" s="198">
        <f>SUM(P618:P629)</f>
        <v>0</v>
      </c>
      <c r="Q617" s="197"/>
      <c r="R617" s="198">
        <f>SUM(R618:R629)</f>
        <v>0.0031050000000000001</v>
      </c>
      <c r="S617" s="197"/>
      <c r="T617" s="199">
        <f>SUM(T618:T629)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00" t="s">
        <v>83</v>
      </c>
      <c r="AT617" s="201" t="s">
        <v>72</v>
      </c>
      <c r="AU617" s="201" t="s">
        <v>81</v>
      </c>
      <c r="AY617" s="200" t="s">
        <v>119</v>
      </c>
      <c r="BK617" s="202">
        <f>SUM(BK618:BK629)</f>
        <v>0</v>
      </c>
    </row>
    <row r="618" s="2" customFormat="1" ht="16.5" customHeight="1">
      <c r="A618" s="39"/>
      <c r="B618" s="40"/>
      <c r="C618" s="205" t="s">
        <v>1042</v>
      </c>
      <c r="D618" s="205" t="s">
        <v>121</v>
      </c>
      <c r="E618" s="206" t="s">
        <v>1043</v>
      </c>
      <c r="F618" s="207" t="s">
        <v>1044</v>
      </c>
      <c r="G618" s="208" t="s">
        <v>190</v>
      </c>
      <c r="H618" s="209">
        <v>103.5</v>
      </c>
      <c r="I618" s="210"/>
      <c r="J618" s="211">
        <f>ROUND(I618*H618,2)</f>
        <v>0</v>
      </c>
      <c r="K618" s="207" t="s">
        <v>19</v>
      </c>
      <c r="L618" s="45"/>
      <c r="M618" s="212" t="s">
        <v>19</v>
      </c>
      <c r="N618" s="213" t="s">
        <v>44</v>
      </c>
      <c r="O618" s="85"/>
      <c r="P618" s="214">
        <f>O618*H618</f>
        <v>0</v>
      </c>
      <c r="Q618" s="214">
        <v>0</v>
      </c>
      <c r="R618" s="214">
        <f>Q618*H618</f>
        <v>0</v>
      </c>
      <c r="S618" s="214">
        <v>0</v>
      </c>
      <c r="T618" s="215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16" t="s">
        <v>237</v>
      </c>
      <c r="AT618" s="216" t="s">
        <v>121</v>
      </c>
      <c r="AU618" s="216" t="s">
        <v>83</v>
      </c>
      <c r="AY618" s="18" t="s">
        <v>119</v>
      </c>
      <c r="BE618" s="217">
        <f>IF(N618="základní",J618,0)</f>
        <v>0</v>
      </c>
      <c r="BF618" s="217">
        <f>IF(N618="snížená",J618,0)</f>
        <v>0</v>
      </c>
      <c r="BG618" s="217">
        <f>IF(N618="zákl. přenesená",J618,0)</f>
        <v>0</v>
      </c>
      <c r="BH618" s="217">
        <f>IF(N618="sníž. přenesená",J618,0)</f>
        <v>0</v>
      </c>
      <c r="BI618" s="217">
        <f>IF(N618="nulová",J618,0)</f>
        <v>0</v>
      </c>
      <c r="BJ618" s="18" t="s">
        <v>81</v>
      </c>
      <c r="BK618" s="217">
        <f>ROUND(I618*H618,2)</f>
        <v>0</v>
      </c>
      <c r="BL618" s="18" t="s">
        <v>237</v>
      </c>
      <c r="BM618" s="216" t="s">
        <v>1045</v>
      </c>
    </row>
    <row r="619" s="14" customFormat="1">
      <c r="A619" s="14"/>
      <c r="B619" s="234"/>
      <c r="C619" s="235"/>
      <c r="D619" s="225" t="s">
        <v>130</v>
      </c>
      <c r="E619" s="236" t="s">
        <v>19</v>
      </c>
      <c r="F619" s="237" t="s">
        <v>1046</v>
      </c>
      <c r="G619" s="235"/>
      <c r="H619" s="238">
        <v>103.5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4" t="s">
        <v>130</v>
      </c>
      <c r="AU619" s="244" t="s">
        <v>83</v>
      </c>
      <c r="AV619" s="14" t="s">
        <v>83</v>
      </c>
      <c r="AW619" s="14" t="s">
        <v>35</v>
      </c>
      <c r="AX619" s="14" t="s">
        <v>81</v>
      </c>
      <c r="AY619" s="244" t="s">
        <v>119</v>
      </c>
    </row>
    <row r="620" s="2" customFormat="1" ht="16.5" customHeight="1">
      <c r="A620" s="39"/>
      <c r="B620" s="40"/>
      <c r="C620" s="205" t="s">
        <v>1047</v>
      </c>
      <c r="D620" s="205" t="s">
        <v>121</v>
      </c>
      <c r="E620" s="206" t="s">
        <v>1048</v>
      </c>
      <c r="F620" s="207" t="s">
        <v>1049</v>
      </c>
      <c r="G620" s="208" t="s">
        <v>190</v>
      </c>
      <c r="H620" s="209">
        <v>59</v>
      </c>
      <c r="I620" s="210"/>
      <c r="J620" s="211">
        <f>ROUND(I620*H620,2)</f>
        <v>0</v>
      </c>
      <c r="K620" s="207" t="s">
        <v>19</v>
      </c>
      <c r="L620" s="45"/>
      <c r="M620" s="212" t="s">
        <v>19</v>
      </c>
      <c r="N620" s="213" t="s">
        <v>44</v>
      </c>
      <c r="O620" s="85"/>
      <c r="P620" s="214">
        <f>O620*H620</f>
        <v>0</v>
      </c>
      <c r="Q620" s="214">
        <v>0</v>
      </c>
      <c r="R620" s="214">
        <f>Q620*H620</f>
        <v>0</v>
      </c>
      <c r="S620" s="214">
        <v>0</v>
      </c>
      <c r="T620" s="215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6" t="s">
        <v>237</v>
      </c>
      <c r="AT620" s="216" t="s">
        <v>121</v>
      </c>
      <c r="AU620" s="216" t="s">
        <v>83</v>
      </c>
      <c r="AY620" s="18" t="s">
        <v>119</v>
      </c>
      <c r="BE620" s="217">
        <f>IF(N620="základní",J620,0)</f>
        <v>0</v>
      </c>
      <c r="BF620" s="217">
        <f>IF(N620="snížená",J620,0)</f>
        <v>0</v>
      </c>
      <c r="BG620" s="217">
        <f>IF(N620="zákl. přenesená",J620,0)</f>
        <v>0</v>
      </c>
      <c r="BH620" s="217">
        <f>IF(N620="sníž. přenesená",J620,0)</f>
        <v>0</v>
      </c>
      <c r="BI620" s="217">
        <f>IF(N620="nulová",J620,0)</f>
        <v>0</v>
      </c>
      <c r="BJ620" s="18" t="s">
        <v>81</v>
      </c>
      <c r="BK620" s="217">
        <f>ROUND(I620*H620,2)</f>
        <v>0</v>
      </c>
      <c r="BL620" s="18" t="s">
        <v>237</v>
      </c>
      <c r="BM620" s="216" t="s">
        <v>1050</v>
      </c>
    </row>
    <row r="621" s="2" customFormat="1" ht="16.5" customHeight="1">
      <c r="A621" s="39"/>
      <c r="B621" s="40"/>
      <c r="C621" s="205" t="s">
        <v>1051</v>
      </c>
      <c r="D621" s="205" t="s">
        <v>121</v>
      </c>
      <c r="E621" s="206" t="s">
        <v>1052</v>
      </c>
      <c r="F621" s="207" t="s">
        <v>1053</v>
      </c>
      <c r="G621" s="208" t="s">
        <v>190</v>
      </c>
      <c r="H621" s="209">
        <v>103.5</v>
      </c>
      <c r="I621" s="210"/>
      <c r="J621" s="211">
        <f>ROUND(I621*H621,2)</f>
        <v>0</v>
      </c>
      <c r="K621" s="207" t="s">
        <v>125</v>
      </c>
      <c r="L621" s="45"/>
      <c r="M621" s="212" t="s">
        <v>19</v>
      </c>
      <c r="N621" s="213" t="s">
        <v>44</v>
      </c>
      <c r="O621" s="85"/>
      <c r="P621" s="214">
        <f>O621*H621</f>
        <v>0</v>
      </c>
      <c r="Q621" s="214">
        <v>3.0000000000000001E-05</v>
      </c>
      <c r="R621" s="214">
        <f>Q621*H621</f>
        <v>0.0031050000000000001</v>
      </c>
      <c r="S621" s="214">
        <v>0</v>
      </c>
      <c r="T621" s="215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16" t="s">
        <v>237</v>
      </c>
      <c r="AT621" s="216" t="s">
        <v>121</v>
      </c>
      <c r="AU621" s="216" t="s">
        <v>83</v>
      </c>
      <c r="AY621" s="18" t="s">
        <v>119</v>
      </c>
      <c r="BE621" s="217">
        <f>IF(N621="základní",J621,0)</f>
        <v>0</v>
      </c>
      <c r="BF621" s="217">
        <f>IF(N621="snížená",J621,0)</f>
        <v>0</v>
      </c>
      <c r="BG621" s="217">
        <f>IF(N621="zákl. přenesená",J621,0)</f>
        <v>0</v>
      </c>
      <c r="BH621" s="217">
        <f>IF(N621="sníž. přenesená",J621,0)</f>
        <v>0</v>
      </c>
      <c r="BI621" s="217">
        <f>IF(N621="nulová",J621,0)</f>
        <v>0</v>
      </c>
      <c r="BJ621" s="18" t="s">
        <v>81</v>
      </c>
      <c r="BK621" s="217">
        <f>ROUND(I621*H621,2)</f>
        <v>0</v>
      </c>
      <c r="BL621" s="18" t="s">
        <v>237</v>
      </c>
      <c r="BM621" s="216" t="s">
        <v>1054</v>
      </c>
    </row>
    <row r="622" s="2" customFormat="1">
      <c r="A622" s="39"/>
      <c r="B622" s="40"/>
      <c r="C622" s="41"/>
      <c r="D622" s="218" t="s">
        <v>128</v>
      </c>
      <c r="E622" s="41"/>
      <c r="F622" s="219" t="s">
        <v>1055</v>
      </c>
      <c r="G622" s="41"/>
      <c r="H622" s="41"/>
      <c r="I622" s="220"/>
      <c r="J622" s="41"/>
      <c r="K622" s="41"/>
      <c r="L622" s="45"/>
      <c r="M622" s="221"/>
      <c r="N622" s="222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128</v>
      </c>
      <c r="AU622" s="18" t="s">
        <v>83</v>
      </c>
    </row>
    <row r="623" s="13" customFormat="1">
      <c r="A623" s="13"/>
      <c r="B623" s="223"/>
      <c r="C623" s="224"/>
      <c r="D623" s="225" t="s">
        <v>130</v>
      </c>
      <c r="E623" s="226" t="s">
        <v>19</v>
      </c>
      <c r="F623" s="227" t="s">
        <v>909</v>
      </c>
      <c r="G623" s="224"/>
      <c r="H623" s="226" t="s">
        <v>19</v>
      </c>
      <c r="I623" s="228"/>
      <c r="J623" s="224"/>
      <c r="K623" s="224"/>
      <c r="L623" s="229"/>
      <c r="M623" s="230"/>
      <c r="N623" s="231"/>
      <c r="O623" s="231"/>
      <c r="P623" s="231"/>
      <c r="Q623" s="231"/>
      <c r="R623" s="231"/>
      <c r="S623" s="231"/>
      <c r="T623" s="23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3" t="s">
        <v>130</v>
      </c>
      <c r="AU623" s="233" t="s">
        <v>83</v>
      </c>
      <c r="AV623" s="13" t="s">
        <v>81</v>
      </c>
      <c r="AW623" s="13" t="s">
        <v>35</v>
      </c>
      <c r="AX623" s="13" t="s">
        <v>73</v>
      </c>
      <c r="AY623" s="233" t="s">
        <v>119</v>
      </c>
    </row>
    <row r="624" s="14" customFormat="1">
      <c r="A624" s="14"/>
      <c r="B624" s="234"/>
      <c r="C624" s="235"/>
      <c r="D624" s="225" t="s">
        <v>130</v>
      </c>
      <c r="E624" s="236" t="s">
        <v>19</v>
      </c>
      <c r="F624" s="237" t="s">
        <v>937</v>
      </c>
      <c r="G624" s="235"/>
      <c r="H624" s="238">
        <v>44.5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4" t="s">
        <v>130</v>
      </c>
      <c r="AU624" s="244" t="s">
        <v>83</v>
      </c>
      <c r="AV624" s="14" t="s">
        <v>83</v>
      </c>
      <c r="AW624" s="14" t="s">
        <v>35</v>
      </c>
      <c r="AX624" s="14" t="s">
        <v>73</v>
      </c>
      <c r="AY624" s="244" t="s">
        <v>119</v>
      </c>
    </row>
    <row r="625" s="13" customFormat="1">
      <c r="A625" s="13"/>
      <c r="B625" s="223"/>
      <c r="C625" s="224"/>
      <c r="D625" s="225" t="s">
        <v>130</v>
      </c>
      <c r="E625" s="226" t="s">
        <v>19</v>
      </c>
      <c r="F625" s="227" t="s">
        <v>911</v>
      </c>
      <c r="G625" s="224"/>
      <c r="H625" s="226" t="s">
        <v>19</v>
      </c>
      <c r="I625" s="228"/>
      <c r="J625" s="224"/>
      <c r="K625" s="224"/>
      <c r="L625" s="229"/>
      <c r="M625" s="230"/>
      <c r="N625" s="231"/>
      <c r="O625" s="231"/>
      <c r="P625" s="231"/>
      <c r="Q625" s="231"/>
      <c r="R625" s="231"/>
      <c r="S625" s="231"/>
      <c r="T625" s="23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3" t="s">
        <v>130</v>
      </c>
      <c r="AU625" s="233" t="s">
        <v>83</v>
      </c>
      <c r="AV625" s="13" t="s">
        <v>81</v>
      </c>
      <c r="AW625" s="13" t="s">
        <v>35</v>
      </c>
      <c r="AX625" s="13" t="s">
        <v>73</v>
      </c>
      <c r="AY625" s="233" t="s">
        <v>119</v>
      </c>
    </row>
    <row r="626" s="14" customFormat="1">
      <c r="A626" s="14"/>
      <c r="B626" s="234"/>
      <c r="C626" s="235"/>
      <c r="D626" s="225" t="s">
        <v>130</v>
      </c>
      <c r="E626" s="236" t="s">
        <v>19</v>
      </c>
      <c r="F626" s="237" t="s">
        <v>771</v>
      </c>
      <c r="G626" s="235"/>
      <c r="H626" s="238">
        <v>59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4" t="s">
        <v>130</v>
      </c>
      <c r="AU626" s="244" t="s">
        <v>83</v>
      </c>
      <c r="AV626" s="14" t="s">
        <v>83</v>
      </c>
      <c r="AW626" s="14" t="s">
        <v>35</v>
      </c>
      <c r="AX626" s="14" t="s">
        <v>73</v>
      </c>
      <c r="AY626" s="244" t="s">
        <v>119</v>
      </c>
    </row>
    <row r="627" s="15" customFormat="1">
      <c r="A627" s="15"/>
      <c r="B627" s="245"/>
      <c r="C627" s="246"/>
      <c r="D627" s="225" t="s">
        <v>130</v>
      </c>
      <c r="E627" s="247" t="s">
        <v>19</v>
      </c>
      <c r="F627" s="248" t="s">
        <v>143</v>
      </c>
      <c r="G627" s="246"/>
      <c r="H627" s="249">
        <v>103.5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5" t="s">
        <v>130</v>
      </c>
      <c r="AU627" s="255" t="s">
        <v>83</v>
      </c>
      <c r="AV627" s="15" t="s">
        <v>126</v>
      </c>
      <c r="AW627" s="15" t="s">
        <v>35</v>
      </c>
      <c r="AX627" s="15" t="s">
        <v>81</v>
      </c>
      <c r="AY627" s="255" t="s">
        <v>119</v>
      </c>
    </row>
    <row r="628" s="2" customFormat="1" ht="24.15" customHeight="1">
      <c r="A628" s="39"/>
      <c r="B628" s="40"/>
      <c r="C628" s="205" t="s">
        <v>1056</v>
      </c>
      <c r="D628" s="205" t="s">
        <v>121</v>
      </c>
      <c r="E628" s="206" t="s">
        <v>1057</v>
      </c>
      <c r="F628" s="207" t="s">
        <v>1058</v>
      </c>
      <c r="G628" s="208" t="s">
        <v>386</v>
      </c>
      <c r="H628" s="257"/>
      <c r="I628" s="210"/>
      <c r="J628" s="211">
        <f>ROUND(I628*H628,2)</f>
        <v>0</v>
      </c>
      <c r="K628" s="207" t="s">
        <v>125</v>
      </c>
      <c r="L628" s="45"/>
      <c r="M628" s="212" t="s">
        <v>19</v>
      </c>
      <c r="N628" s="213" t="s">
        <v>44</v>
      </c>
      <c r="O628" s="85"/>
      <c r="P628" s="214">
        <f>O628*H628</f>
        <v>0</v>
      </c>
      <c r="Q628" s="214">
        <v>0</v>
      </c>
      <c r="R628" s="214">
        <f>Q628*H628</f>
        <v>0</v>
      </c>
      <c r="S628" s="214">
        <v>0</v>
      </c>
      <c r="T628" s="215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16" t="s">
        <v>237</v>
      </c>
      <c r="AT628" s="216" t="s">
        <v>121</v>
      </c>
      <c r="AU628" s="216" t="s">
        <v>83</v>
      </c>
      <c r="AY628" s="18" t="s">
        <v>119</v>
      </c>
      <c r="BE628" s="217">
        <f>IF(N628="základní",J628,0)</f>
        <v>0</v>
      </c>
      <c r="BF628" s="217">
        <f>IF(N628="snížená",J628,0)</f>
        <v>0</v>
      </c>
      <c r="BG628" s="217">
        <f>IF(N628="zákl. přenesená",J628,0)</f>
        <v>0</v>
      </c>
      <c r="BH628" s="217">
        <f>IF(N628="sníž. přenesená",J628,0)</f>
        <v>0</v>
      </c>
      <c r="BI628" s="217">
        <f>IF(N628="nulová",J628,0)</f>
        <v>0</v>
      </c>
      <c r="BJ628" s="18" t="s">
        <v>81</v>
      </c>
      <c r="BK628" s="217">
        <f>ROUND(I628*H628,2)</f>
        <v>0</v>
      </c>
      <c r="BL628" s="18" t="s">
        <v>237</v>
      </c>
      <c r="BM628" s="216" t="s">
        <v>1059</v>
      </c>
    </row>
    <row r="629" s="2" customFormat="1">
      <c r="A629" s="39"/>
      <c r="B629" s="40"/>
      <c r="C629" s="41"/>
      <c r="D629" s="218" t="s">
        <v>128</v>
      </c>
      <c r="E629" s="41"/>
      <c r="F629" s="219" t="s">
        <v>1060</v>
      </c>
      <c r="G629" s="41"/>
      <c r="H629" s="41"/>
      <c r="I629" s="220"/>
      <c r="J629" s="41"/>
      <c r="K629" s="41"/>
      <c r="L629" s="45"/>
      <c r="M629" s="221"/>
      <c r="N629" s="222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128</v>
      </c>
      <c r="AU629" s="18" t="s">
        <v>83</v>
      </c>
    </row>
    <row r="630" s="12" customFormat="1" ht="22.8" customHeight="1">
      <c r="A630" s="12"/>
      <c r="B630" s="189"/>
      <c r="C630" s="190"/>
      <c r="D630" s="191" t="s">
        <v>72</v>
      </c>
      <c r="E630" s="203" t="s">
        <v>1061</v>
      </c>
      <c r="F630" s="203" t="s">
        <v>1062</v>
      </c>
      <c r="G630" s="190"/>
      <c r="H630" s="190"/>
      <c r="I630" s="193"/>
      <c r="J630" s="204">
        <f>BK630</f>
        <v>0</v>
      </c>
      <c r="K630" s="190"/>
      <c r="L630" s="195"/>
      <c r="M630" s="196"/>
      <c r="N630" s="197"/>
      <c r="O630" s="197"/>
      <c r="P630" s="198">
        <f>SUM(P631:P646)</f>
        <v>0</v>
      </c>
      <c r="Q630" s="197"/>
      <c r="R630" s="198">
        <f>SUM(R631:R646)</f>
        <v>0.081850000000000006</v>
      </c>
      <c r="S630" s="197"/>
      <c r="T630" s="199">
        <f>SUM(T631:T646)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00" t="s">
        <v>83</v>
      </c>
      <c r="AT630" s="201" t="s">
        <v>72</v>
      </c>
      <c r="AU630" s="201" t="s">
        <v>81</v>
      </c>
      <c r="AY630" s="200" t="s">
        <v>119</v>
      </c>
      <c r="BK630" s="202">
        <f>SUM(BK631:BK646)</f>
        <v>0</v>
      </c>
    </row>
    <row r="631" s="2" customFormat="1" ht="16.5" customHeight="1">
      <c r="A631" s="39"/>
      <c r="B631" s="40"/>
      <c r="C631" s="205" t="s">
        <v>1063</v>
      </c>
      <c r="D631" s="205" t="s">
        <v>121</v>
      </c>
      <c r="E631" s="206" t="s">
        <v>1064</v>
      </c>
      <c r="F631" s="207" t="s">
        <v>1065</v>
      </c>
      <c r="G631" s="208" t="s">
        <v>124</v>
      </c>
      <c r="H631" s="209">
        <v>7.7949999999999999</v>
      </c>
      <c r="I631" s="210"/>
      <c r="J631" s="211">
        <f>ROUND(I631*H631,2)</f>
        <v>0</v>
      </c>
      <c r="K631" s="207" t="s">
        <v>125</v>
      </c>
      <c r="L631" s="45"/>
      <c r="M631" s="212" t="s">
        <v>19</v>
      </c>
      <c r="N631" s="213" t="s">
        <v>44</v>
      </c>
      <c r="O631" s="85"/>
      <c r="P631" s="214">
        <f>O631*H631</f>
        <v>0</v>
      </c>
      <c r="Q631" s="214">
        <v>0</v>
      </c>
      <c r="R631" s="214">
        <f>Q631*H631</f>
        <v>0</v>
      </c>
      <c r="S631" s="214">
        <v>0</v>
      </c>
      <c r="T631" s="215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16" t="s">
        <v>237</v>
      </c>
      <c r="AT631" s="216" t="s">
        <v>121</v>
      </c>
      <c r="AU631" s="216" t="s">
        <v>83</v>
      </c>
      <c r="AY631" s="18" t="s">
        <v>119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18" t="s">
        <v>81</v>
      </c>
      <c r="BK631" s="217">
        <f>ROUND(I631*H631,2)</f>
        <v>0</v>
      </c>
      <c r="BL631" s="18" t="s">
        <v>237</v>
      </c>
      <c r="BM631" s="216" t="s">
        <v>1066</v>
      </c>
    </row>
    <row r="632" s="2" customFormat="1">
      <c r="A632" s="39"/>
      <c r="B632" s="40"/>
      <c r="C632" s="41"/>
      <c r="D632" s="218" t="s">
        <v>128</v>
      </c>
      <c r="E632" s="41"/>
      <c r="F632" s="219" t="s">
        <v>1067</v>
      </c>
      <c r="G632" s="41"/>
      <c r="H632" s="41"/>
      <c r="I632" s="220"/>
      <c r="J632" s="41"/>
      <c r="K632" s="41"/>
      <c r="L632" s="45"/>
      <c r="M632" s="221"/>
      <c r="N632" s="222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128</v>
      </c>
      <c r="AU632" s="18" t="s">
        <v>83</v>
      </c>
    </row>
    <row r="633" s="13" customFormat="1">
      <c r="A633" s="13"/>
      <c r="B633" s="223"/>
      <c r="C633" s="224"/>
      <c r="D633" s="225" t="s">
        <v>130</v>
      </c>
      <c r="E633" s="226" t="s">
        <v>19</v>
      </c>
      <c r="F633" s="227" t="s">
        <v>1068</v>
      </c>
      <c r="G633" s="224"/>
      <c r="H633" s="226" t="s">
        <v>19</v>
      </c>
      <c r="I633" s="228"/>
      <c r="J633" s="224"/>
      <c r="K633" s="224"/>
      <c r="L633" s="229"/>
      <c r="M633" s="230"/>
      <c r="N633" s="231"/>
      <c r="O633" s="231"/>
      <c r="P633" s="231"/>
      <c r="Q633" s="231"/>
      <c r="R633" s="231"/>
      <c r="S633" s="231"/>
      <c r="T633" s="23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3" t="s">
        <v>130</v>
      </c>
      <c r="AU633" s="233" t="s">
        <v>83</v>
      </c>
      <c r="AV633" s="13" t="s">
        <v>81</v>
      </c>
      <c r="AW633" s="13" t="s">
        <v>35</v>
      </c>
      <c r="AX633" s="13" t="s">
        <v>73</v>
      </c>
      <c r="AY633" s="233" t="s">
        <v>119</v>
      </c>
    </row>
    <row r="634" s="14" customFormat="1">
      <c r="A634" s="14"/>
      <c r="B634" s="234"/>
      <c r="C634" s="235"/>
      <c r="D634" s="225" t="s">
        <v>130</v>
      </c>
      <c r="E634" s="236" t="s">
        <v>19</v>
      </c>
      <c r="F634" s="237" t="s">
        <v>1069</v>
      </c>
      <c r="G634" s="235"/>
      <c r="H634" s="238">
        <v>3.6000000000000001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4" t="s">
        <v>130</v>
      </c>
      <c r="AU634" s="244" t="s">
        <v>83</v>
      </c>
      <c r="AV634" s="14" t="s">
        <v>83</v>
      </c>
      <c r="AW634" s="14" t="s">
        <v>35</v>
      </c>
      <c r="AX634" s="14" t="s">
        <v>73</v>
      </c>
      <c r="AY634" s="244" t="s">
        <v>119</v>
      </c>
    </row>
    <row r="635" s="14" customFormat="1">
      <c r="A635" s="14"/>
      <c r="B635" s="234"/>
      <c r="C635" s="235"/>
      <c r="D635" s="225" t="s">
        <v>130</v>
      </c>
      <c r="E635" s="236" t="s">
        <v>19</v>
      </c>
      <c r="F635" s="237" t="s">
        <v>1070</v>
      </c>
      <c r="G635" s="235"/>
      <c r="H635" s="238">
        <v>1.9199999999999999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4" t="s">
        <v>130</v>
      </c>
      <c r="AU635" s="244" t="s">
        <v>83</v>
      </c>
      <c r="AV635" s="14" t="s">
        <v>83</v>
      </c>
      <c r="AW635" s="14" t="s">
        <v>35</v>
      </c>
      <c r="AX635" s="14" t="s">
        <v>73</v>
      </c>
      <c r="AY635" s="244" t="s">
        <v>119</v>
      </c>
    </row>
    <row r="636" s="14" customFormat="1">
      <c r="A636" s="14"/>
      <c r="B636" s="234"/>
      <c r="C636" s="235"/>
      <c r="D636" s="225" t="s">
        <v>130</v>
      </c>
      <c r="E636" s="236" t="s">
        <v>19</v>
      </c>
      <c r="F636" s="237" t="s">
        <v>1071</v>
      </c>
      <c r="G636" s="235"/>
      <c r="H636" s="238">
        <v>2.2749999999999999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4" t="s">
        <v>130</v>
      </c>
      <c r="AU636" s="244" t="s">
        <v>83</v>
      </c>
      <c r="AV636" s="14" t="s">
        <v>83</v>
      </c>
      <c r="AW636" s="14" t="s">
        <v>35</v>
      </c>
      <c r="AX636" s="14" t="s">
        <v>73</v>
      </c>
      <c r="AY636" s="244" t="s">
        <v>119</v>
      </c>
    </row>
    <row r="637" s="15" customFormat="1">
      <c r="A637" s="15"/>
      <c r="B637" s="245"/>
      <c r="C637" s="246"/>
      <c r="D637" s="225" t="s">
        <v>130</v>
      </c>
      <c r="E637" s="247" t="s">
        <v>19</v>
      </c>
      <c r="F637" s="248" t="s">
        <v>143</v>
      </c>
      <c r="G637" s="246"/>
      <c r="H637" s="249">
        <v>7.7949999999999999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55" t="s">
        <v>130</v>
      </c>
      <c r="AU637" s="255" t="s">
        <v>83</v>
      </c>
      <c r="AV637" s="15" t="s">
        <v>126</v>
      </c>
      <c r="AW637" s="15" t="s">
        <v>35</v>
      </c>
      <c r="AX637" s="15" t="s">
        <v>81</v>
      </c>
      <c r="AY637" s="255" t="s">
        <v>119</v>
      </c>
    </row>
    <row r="638" s="2" customFormat="1" ht="16.5" customHeight="1">
      <c r="A638" s="39"/>
      <c r="B638" s="40"/>
      <c r="C638" s="262" t="s">
        <v>1072</v>
      </c>
      <c r="D638" s="262" t="s">
        <v>539</v>
      </c>
      <c r="E638" s="263" t="s">
        <v>1073</v>
      </c>
      <c r="F638" s="264" t="s">
        <v>1074</v>
      </c>
      <c r="G638" s="265" t="s">
        <v>124</v>
      </c>
      <c r="H638" s="266">
        <v>7.7949999999999999</v>
      </c>
      <c r="I638" s="267"/>
      <c r="J638" s="268">
        <f>ROUND(I638*H638,2)</f>
        <v>0</v>
      </c>
      <c r="K638" s="264" t="s">
        <v>125</v>
      </c>
      <c r="L638" s="269"/>
      <c r="M638" s="270" t="s">
        <v>19</v>
      </c>
      <c r="N638" s="271" t="s">
        <v>44</v>
      </c>
      <c r="O638" s="85"/>
      <c r="P638" s="214">
        <f>O638*H638</f>
        <v>0</v>
      </c>
      <c r="Q638" s="214">
        <v>0.01</v>
      </c>
      <c r="R638" s="214">
        <f>Q638*H638</f>
        <v>0.077950000000000005</v>
      </c>
      <c r="S638" s="214">
        <v>0</v>
      </c>
      <c r="T638" s="215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6" t="s">
        <v>345</v>
      </c>
      <c r="AT638" s="216" t="s">
        <v>539</v>
      </c>
      <c r="AU638" s="216" t="s">
        <v>83</v>
      </c>
      <c r="AY638" s="18" t="s">
        <v>119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18" t="s">
        <v>81</v>
      </c>
      <c r="BK638" s="217">
        <f>ROUND(I638*H638,2)</f>
        <v>0</v>
      </c>
      <c r="BL638" s="18" t="s">
        <v>237</v>
      </c>
      <c r="BM638" s="216" t="s">
        <v>1075</v>
      </c>
    </row>
    <row r="639" s="2" customFormat="1" ht="21.75" customHeight="1">
      <c r="A639" s="39"/>
      <c r="B639" s="40"/>
      <c r="C639" s="205" t="s">
        <v>1076</v>
      </c>
      <c r="D639" s="205" t="s">
        <v>121</v>
      </c>
      <c r="E639" s="206" t="s">
        <v>1077</v>
      </c>
      <c r="F639" s="207" t="s">
        <v>1078</v>
      </c>
      <c r="G639" s="208" t="s">
        <v>190</v>
      </c>
      <c r="H639" s="209">
        <v>19.5</v>
      </c>
      <c r="I639" s="210"/>
      <c r="J639" s="211">
        <f>ROUND(I639*H639,2)</f>
        <v>0</v>
      </c>
      <c r="K639" s="207" t="s">
        <v>125</v>
      </c>
      <c r="L639" s="45"/>
      <c r="M639" s="212" t="s">
        <v>19</v>
      </c>
      <c r="N639" s="213" t="s">
        <v>44</v>
      </c>
      <c r="O639" s="85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16" t="s">
        <v>237</v>
      </c>
      <c r="AT639" s="216" t="s">
        <v>121</v>
      </c>
      <c r="AU639" s="216" t="s">
        <v>83</v>
      </c>
      <c r="AY639" s="18" t="s">
        <v>119</v>
      </c>
      <c r="BE639" s="217">
        <f>IF(N639="základní",J639,0)</f>
        <v>0</v>
      </c>
      <c r="BF639" s="217">
        <f>IF(N639="snížená",J639,0)</f>
        <v>0</v>
      </c>
      <c r="BG639" s="217">
        <f>IF(N639="zákl. přenesená",J639,0)</f>
        <v>0</v>
      </c>
      <c r="BH639" s="217">
        <f>IF(N639="sníž. přenesená",J639,0)</f>
        <v>0</v>
      </c>
      <c r="BI639" s="217">
        <f>IF(N639="nulová",J639,0)</f>
        <v>0</v>
      </c>
      <c r="BJ639" s="18" t="s">
        <v>81</v>
      </c>
      <c r="BK639" s="217">
        <f>ROUND(I639*H639,2)</f>
        <v>0</v>
      </c>
      <c r="BL639" s="18" t="s">
        <v>237</v>
      </c>
      <c r="BM639" s="216" t="s">
        <v>1079</v>
      </c>
    </row>
    <row r="640" s="2" customFormat="1">
      <c r="A640" s="39"/>
      <c r="B640" s="40"/>
      <c r="C640" s="41"/>
      <c r="D640" s="218" t="s">
        <v>128</v>
      </c>
      <c r="E640" s="41"/>
      <c r="F640" s="219" t="s">
        <v>1080</v>
      </c>
      <c r="G640" s="41"/>
      <c r="H640" s="41"/>
      <c r="I640" s="220"/>
      <c r="J640" s="41"/>
      <c r="K640" s="41"/>
      <c r="L640" s="45"/>
      <c r="M640" s="221"/>
      <c r="N640" s="222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128</v>
      </c>
      <c r="AU640" s="18" t="s">
        <v>83</v>
      </c>
    </row>
    <row r="641" s="13" customFormat="1">
      <c r="A641" s="13"/>
      <c r="B641" s="223"/>
      <c r="C641" s="224"/>
      <c r="D641" s="225" t="s">
        <v>130</v>
      </c>
      <c r="E641" s="226" t="s">
        <v>19</v>
      </c>
      <c r="F641" s="227" t="s">
        <v>1068</v>
      </c>
      <c r="G641" s="224"/>
      <c r="H641" s="226" t="s">
        <v>19</v>
      </c>
      <c r="I641" s="228"/>
      <c r="J641" s="224"/>
      <c r="K641" s="224"/>
      <c r="L641" s="229"/>
      <c r="M641" s="230"/>
      <c r="N641" s="231"/>
      <c r="O641" s="231"/>
      <c r="P641" s="231"/>
      <c r="Q641" s="231"/>
      <c r="R641" s="231"/>
      <c r="S641" s="231"/>
      <c r="T641" s="23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3" t="s">
        <v>130</v>
      </c>
      <c r="AU641" s="233" t="s">
        <v>83</v>
      </c>
      <c r="AV641" s="13" t="s">
        <v>81</v>
      </c>
      <c r="AW641" s="13" t="s">
        <v>35</v>
      </c>
      <c r="AX641" s="13" t="s">
        <v>73</v>
      </c>
      <c r="AY641" s="233" t="s">
        <v>119</v>
      </c>
    </row>
    <row r="642" s="14" customFormat="1">
      <c r="A642" s="14"/>
      <c r="B642" s="234"/>
      <c r="C642" s="235"/>
      <c r="D642" s="225" t="s">
        <v>130</v>
      </c>
      <c r="E642" s="236" t="s">
        <v>19</v>
      </c>
      <c r="F642" s="237" t="s">
        <v>1081</v>
      </c>
      <c r="G642" s="235"/>
      <c r="H642" s="238">
        <v>7.7999999999999998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4" t="s">
        <v>130</v>
      </c>
      <c r="AU642" s="244" t="s">
        <v>83</v>
      </c>
      <c r="AV642" s="14" t="s">
        <v>83</v>
      </c>
      <c r="AW642" s="14" t="s">
        <v>35</v>
      </c>
      <c r="AX642" s="14" t="s">
        <v>73</v>
      </c>
      <c r="AY642" s="244" t="s">
        <v>119</v>
      </c>
    </row>
    <row r="643" s="14" customFormat="1">
      <c r="A643" s="14"/>
      <c r="B643" s="234"/>
      <c r="C643" s="235"/>
      <c r="D643" s="225" t="s">
        <v>130</v>
      </c>
      <c r="E643" s="236" t="s">
        <v>19</v>
      </c>
      <c r="F643" s="237" t="s">
        <v>1082</v>
      </c>
      <c r="G643" s="235"/>
      <c r="H643" s="238">
        <v>5.5999999999999996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4" t="s">
        <v>130</v>
      </c>
      <c r="AU643" s="244" t="s">
        <v>83</v>
      </c>
      <c r="AV643" s="14" t="s">
        <v>83</v>
      </c>
      <c r="AW643" s="14" t="s">
        <v>35</v>
      </c>
      <c r="AX643" s="14" t="s">
        <v>73</v>
      </c>
      <c r="AY643" s="244" t="s">
        <v>119</v>
      </c>
    </row>
    <row r="644" s="14" customFormat="1">
      <c r="A644" s="14"/>
      <c r="B644" s="234"/>
      <c r="C644" s="235"/>
      <c r="D644" s="225" t="s">
        <v>130</v>
      </c>
      <c r="E644" s="236" t="s">
        <v>19</v>
      </c>
      <c r="F644" s="237" t="s">
        <v>1083</v>
      </c>
      <c r="G644" s="235"/>
      <c r="H644" s="238">
        <v>6.0999999999999996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4" t="s">
        <v>130</v>
      </c>
      <c r="AU644" s="244" t="s">
        <v>83</v>
      </c>
      <c r="AV644" s="14" t="s">
        <v>83</v>
      </c>
      <c r="AW644" s="14" t="s">
        <v>35</v>
      </c>
      <c r="AX644" s="14" t="s">
        <v>73</v>
      </c>
      <c r="AY644" s="244" t="s">
        <v>119</v>
      </c>
    </row>
    <row r="645" s="15" customFormat="1">
      <c r="A645" s="15"/>
      <c r="B645" s="245"/>
      <c r="C645" s="246"/>
      <c r="D645" s="225" t="s">
        <v>130</v>
      </c>
      <c r="E645" s="247" t="s">
        <v>19</v>
      </c>
      <c r="F645" s="248" t="s">
        <v>143</v>
      </c>
      <c r="G645" s="246"/>
      <c r="H645" s="249">
        <v>19.5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55" t="s">
        <v>130</v>
      </c>
      <c r="AU645" s="255" t="s">
        <v>83</v>
      </c>
      <c r="AV645" s="15" t="s">
        <v>126</v>
      </c>
      <c r="AW645" s="15" t="s">
        <v>35</v>
      </c>
      <c r="AX645" s="15" t="s">
        <v>81</v>
      </c>
      <c r="AY645" s="255" t="s">
        <v>119</v>
      </c>
    </row>
    <row r="646" s="2" customFormat="1" ht="16.5" customHeight="1">
      <c r="A646" s="39"/>
      <c r="B646" s="40"/>
      <c r="C646" s="262" t="s">
        <v>1084</v>
      </c>
      <c r="D646" s="262" t="s">
        <v>539</v>
      </c>
      <c r="E646" s="263" t="s">
        <v>1085</v>
      </c>
      <c r="F646" s="264" t="s">
        <v>1086</v>
      </c>
      <c r="G646" s="265" t="s">
        <v>190</v>
      </c>
      <c r="H646" s="266">
        <v>19.5</v>
      </c>
      <c r="I646" s="267"/>
      <c r="J646" s="268">
        <f>ROUND(I646*H646,2)</f>
        <v>0</v>
      </c>
      <c r="K646" s="264" t="s">
        <v>125</v>
      </c>
      <c r="L646" s="269"/>
      <c r="M646" s="270" t="s">
        <v>19</v>
      </c>
      <c r="N646" s="271" t="s">
        <v>44</v>
      </c>
      <c r="O646" s="85"/>
      <c r="P646" s="214">
        <f>O646*H646</f>
        <v>0</v>
      </c>
      <c r="Q646" s="214">
        <v>0.00020000000000000001</v>
      </c>
      <c r="R646" s="214">
        <f>Q646*H646</f>
        <v>0.0039000000000000003</v>
      </c>
      <c r="S646" s="214">
        <v>0</v>
      </c>
      <c r="T646" s="215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16" t="s">
        <v>345</v>
      </c>
      <c r="AT646" s="216" t="s">
        <v>539</v>
      </c>
      <c r="AU646" s="216" t="s">
        <v>83</v>
      </c>
      <c r="AY646" s="18" t="s">
        <v>119</v>
      </c>
      <c r="BE646" s="217">
        <f>IF(N646="základní",J646,0)</f>
        <v>0</v>
      </c>
      <c r="BF646" s="217">
        <f>IF(N646="snížená",J646,0)</f>
        <v>0</v>
      </c>
      <c r="BG646" s="217">
        <f>IF(N646="zákl. přenesená",J646,0)</f>
        <v>0</v>
      </c>
      <c r="BH646" s="217">
        <f>IF(N646="sníž. přenesená",J646,0)</f>
        <v>0</v>
      </c>
      <c r="BI646" s="217">
        <f>IF(N646="nulová",J646,0)</f>
        <v>0</v>
      </c>
      <c r="BJ646" s="18" t="s">
        <v>81</v>
      </c>
      <c r="BK646" s="217">
        <f>ROUND(I646*H646,2)</f>
        <v>0</v>
      </c>
      <c r="BL646" s="18" t="s">
        <v>237</v>
      </c>
      <c r="BM646" s="216" t="s">
        <v>1087</v>
      </c>
    </row>
    <row r="647" s="12" customFormat="1" ht="22.8" customHeight="1">
      <c r="A647" s="12"/>
      <c r="B647" s="189"/>
      <c r="C647" s="190"/>
      <c r="D647" s="191" t="s">
        <v>72</v>
      </c>
      <c r="E647" s="203" t="s">
        <v>414</v>
      </c>
      <c r="F647" s="203" t="s">
        <v>415</v>
      </c>
      <c r="G647" s="190"/>
      <c r="H647" s="190"/>
      <c r="I647" s="193"/>
      <c r="J647" s="204">
        <f>BK647</f>
        <v>0</v>
      </c>
      <c r="K647" s="190"/>
      <c r="L647" s="195"/>
      <c r="M647" s="196"/>
      <c r="N647" s="197"/>
      <c r="O647" s="197"/>
      <c r="P647" s="198">
        <f>SUM(P648:P672)</f>
        <v>0</v>
      </c>
      <c r="Q647" s="197"/>
      <c r="R647" s="198">
        <f>SUM(R648:R672)</f>
        <v>1.0204329999999999</v>
      </c>
      <c r="S647" s="197"/>
      <c r="T647" s="199">
        <f>SUM(T648:T672)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00" t="s">
        <v>83</v>
      </c>
      <c r="AT647" s="201" t="s">
        <v>72</v>
      </c>
      <c r="AU647" s="201" t="s">
        <v>81</v>
      </c>
      <c r="AY647" s="200" t="s">
        <v>119</v>
      </c>
      <c r="BK647" s="202">
        <f>SUM(BK648:BK672)</f>
        <v>0</v>
      </c>
    </row>
    <row r="648" s="2" customFormat="1" ht="16.5" customHeight="1">
      <c r="A648" s="39"/>
      <c r="B648" s="40"/>
      <c r="C648" s="205" t="s">
        <v>1088</v>
      </c>
      <c r="D648" s="205" t="s">
        <v>121</v>
      </c>
      <c r="E648" s="206" t="s">
        <v>1089</v>
      </c>
      <c r="F648" s="207" t="s">
        <v>1090</v>
      </c>
      <c r="G648" s="208" t="s">
        <v>124</v>
      </c>
      <c r="H648" s="209">
        <v>22.294</v>
      </c>
      <c r="I648" s="210"/>
      <c r="J648" s="211">
        <f>ROUND(I648*H648,2)</f>
        <v>0</v>
      </c>
      <c r="K648" s="207" t="s">
        <v>125</v>
      </c>
      <c r="L648" s="45"/>
      <c r="M648" s="212" t="s">
        <v>19</v>
      </c>
      <c r="N648" s="213" t="s">
        <v>44</v>
      </c>
      <c r="O648" s="85"/>
      <c r="P648" s="214">
        <f>O648*H648</f>
        <v>0</v>
      </c>
      <c r="Q648" s="214">
        <v>0</v>
      </c>
      <c r="R648" s="214">
        <f>Q648*H648</f>
        <v>0</v>
      </c>
      <c r="S648" s="214">
        <v>0</v>
      </c>
      <c r="T648" s="215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6" t="s">
        <v>237</v>
      </c>
      <c r="AT648" s="216" t="s">
        <v>121</v>
      </c>
      <c r="AU648" s="216" t="s">
        <v>83</v>
      </c>
      <c r="AY648" s="18" t="s">
        <v>119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18" t="s">
        <v>81</v>
      </c>
      <c r="BK648" s="217">
        <f>ROUND(I648*H648,2)</f>
        <v>0</v>
      </c>
      <c r="BL648" s="18" t="s">
        <v>237</v>
      </c>
      <c r="BM648" s="216" t="s">
        <v>1091</v>
      </c>
    </row>
    <row r="649" s="2" customFormat="1">
      <c r="A649" s="39"/>
      <c r="B649" s="40"/>
      <c r="C649" s="41"/>
      <c r="D649" s="218" t="s">
        <v>128</v>
      </c>
      <c r="E649" s="41"/>
      <c r="F649" s="219" t="s">
        <v>1092</v>
      </c>
      <c r="G649" s="41"/>
      <c r="H649" s="41"/>
      <c r="I649" s="220"/>
      <c r="J649" s="41"/>
      <c r="K649" s="41"/>
      <c r="L649" s="45"/>
      <c r="M649" s="221"/>
      <c r="N649" s="222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128</v>
      </c>
      <c r="AU649" s="18" t="s">
        <v>83</v>
      </c>
    </row>
    <row r="650" s="13" customFormat="1">
      <c r="A650" s="13"/>
      <c r="B650" s="223"/>
      <c r="C650" s="224"/>
      <c r="D650" s="225" t="s">
        <v>130</v>
      </c>
      <c r="E650" s="226" t="s">
        <v>19</v>
      </c>
      <c r="F650" s="227" t="s">
        <v>1093</v>
      </c>
      <c r="G650" s="224"/>
      <c r="H650" s="226" t="s">
        <v>19</v>
      </c>
      <c r="I650" s="228"/>
      <c r="J650" s="224"/>
      <c r="K650" s="224"/>
      <c r="L650" s="229"/>
      <c r="M650" s="230"/>
      <c r="N650" s="231"/>
      <c r="O650" s="231"/>
      <c r="P650" s="231"/>
      <c r="Q650" s="231"/>
      <c r="R650" s="231"/>
      <c r="S650" s="231"/>
      <c r="T650" s="23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3" t="s">
        <v>130</v>
      </c>
      <c r="AU650" s="233" t="s">
        <v>83</v>
      </c>
      <c r="AV650" s="13" t="s">
        <v>81</v>
      </c>
      <c r="AW650" s="13" t="s">
        <v>35</v>
      </c>
      <c r="AX650" s="13" t="s">
        <v>73</v>
      </c>
      <c r="AY650" s="233" t="s">
        <v>119</v>
      </c>
    </row>
    <row r="651" s="14" customFormat="1">
      <c r="A651" s="14"/>
      <c r="B651" s="234"/>
      <c r="C651" s="235"/>
      <c r="D651" s="225" t="s">
        <v>130</v>
      </c>
      <c r="E651" s="236" t="s">
        <v>19</v>
      </c>
      <c r="F651" s="237" t="s">
        <v>1094</v>
      </c>
      <c r="G651" s="235"/>
      <c r="H651" s="238">
        <v>22.294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4" t="s">
        <v>130</v>
      </c>
      <c r="AU651" s="244" t="s">
        <v>83</v>
      </c>
      <c r="AV651" s="14" t="s">
        <v>83</v>
      </c>
      <c r="AW651" s="14" t="s">
        <v>35</v>
      </c>
      <c r="AX651" s="14" t="s">
        <v>81</v>
      </c>
      <c r="AY651" s="244" t="s">
        <v>119</v>
      </c>
    </row>
    <row r="652" s="2" customFormat="1" ht="16.5" customHeight="1">
      <c r="A652" s="39"/>
      <c r="B652" s="40"/>
      <c r="C652" s="205" t="s">
        <v>1095</v>
      </c>
      <c r="D652" s="205" t="s">
        <v>121</v>
      </c>
      <c r="E652" s="206" t="s">
        <v>1096</v>
      </c>
      <c r="F652" s="207" t="s">
        <v>1097</v>
      </c>
      <c r="G652" s="208" t="s">
        <v>124</v>
      </c>
      <c r="H652" s="209">
        <v>22.294</v>
      </c>
      <c r="I652" s="210"/>
      <c r="J652" s="211">
        <f>ROUND(I652*H652,2)</f>
        <v>0</v>
      </c>
      <c r="K652" s="207" t="s">
        <v>125</v>
      </c>
      <c r="L652" s="45"/>
      <c r="M652" s="212" t="s">
        <v>19</v>
      </c>
      <c r="N652" s="213" t="s">
        <v>44</v>
      </c>
      <c r="O652" s="85"/>
      <c r="P652" s="214">
        <f>O652*H652</f>
        <v>0</v>
      </c>
      <c r="Q652" s="214">
        <v>0</v>
      </c>
      <c r="R652" s="214">
        <f>Q652*H652</f>
        <v>0</v>
      </c>
      <c r="S652" s="214">
        <v>0</v>
      </c>
      <c r="T652" s="215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16" t="s">
        <v>237</v>
      </c>
      <c r="AT652" s="216" t="s">
        <v>121</v>
      </c>
      <c r="AU652" s="216" t="s">
        <v>83</v>
      </c>
      <c r="AY652" s="18" t="s">
        <v>119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18" t="s">
        <v>81</v>
      </c>
      <c r="BK652" s="217">
        <f>ROUND(I652*H652,2)</f>
        <v>0</v>
      </c>
      <c r="BL652" s="18" t="s">
        <v>237</v>
      </c>
      <c r="BM652" s="216" t="s">
        <v>1098</v>
      </c>
    </row>
    <row r="653" s="2" customFormat="1">
      <c r="A653" s="39"/>
      <c r="B653" s="40"/>
      <c r="C653" s="41"/>
      <c r="D653" s="218" t="s">
        <v>128</v>
      </c>
      <c r="E653" s="41"/>
      <c r="F653" s="219" t="s">
        <v>1099</v>
      </c>
      <c r="G653" s="41"/>
      <c r="H653" s="41"/>
      <c r="I653" s="220"/>
      <c r="J653" s="41"/>
      <c r="K653" s="41"/>
      <c r="L653" s="45"/>
      <c r="M653" s="221"/>
      <c r="N653" s="222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128</v>
      </c>
      <c r="AU653" s="18" t="s">
        <v>83</v>
      </c>
    </row>
    <row r="654" s="13" customFormat="1">
      <c r="A654" s="13"/>
      <c r="B654" s="223"/>
      <c r="C654" s="224"/>
      <c r="D654" s="225" t="s">
        <v>130</v>
      </c>
      <c r="E654" s="226" t="s">
        <v>19</v>
      </c>
      <c r="F654" s="227" t="s">
        <v>1093</v>
      </c>
      <c r="G654" s="224"/>
      <c r="H654" s="226" t="s">
        <v>19</v>
      </c>
      <c r="I654" s="228"/>
      <c r="J654" s="224"/>
      <c r="K654" s="224"/>
      <c r="L654" s="229"/>
      <c r="M654" s="230"/>
      <c r="N654" s="231"/>
      <c r="O654" s="231"/>
      <c r="P654" s="231"/>
      <c r="Q654" s="231"/>
      <c r="R654" s="231"/>
      <c r="S654" s="231"/>
      <c r="T654" s="23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3" t="s">
        <v>130</v>
      </c>
      <c r="AU654" s="233" t="s">
        <v>83</v>
      </c>
      <c r="AV654" s="13" t="s">
        <v>81</v>
      </c>
      <c r="AW654" s="13" t="s">
        <v>35</v>
      </c>
      <c r="AX654" s="13" t="s">
        <v>73</v>
      </c>
      <c r="AY654" s="233" t="s">
        <v>119</v>
      </c>
    </row>
    <row r="655" s="14" customFormat="1">
      <c r="A655" s="14"/>
      <c r="B655" s="234"/>
      <c r="C655" s="235"/>
      <c r="D655" s="225" t="s">
        <v>130</v>
      </c>
      <c r="E655" s="236" t="s">
        <v>19</v>
      </c>
      <c r="F655" s="237" t="s">
        <v>1094</v>
      </c>
      <c r="G655" s="235"/>
      <c r="H655" s="238">
        <v>22.294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4" t="s">
        <v>130</v>
      </c>
      <c r="AU655" s="244" t="s">
        <v>83</v>
      </c>
      <c r="AV655" s="14" t="s">
        <v>83</v>
      </c>
      <c r="AW655" s="14" t="s">
        <v>35</v>
      </c>
      <c r="AX655" s="14" t="s">
        <v>81</v>
      </c>
      <c r="AY655" s="244" t="s">
        <v>119</v>
      </c>
    </row>
    <row r="656" s="2" customFormat="1" ht="33" customHeight="1">
      <c r="A656" s="39"/>
      <c r="B656" s="40"/>
      <c r="C656" s="205" t="s">
        <v>1100</v>
      </c>
      <c r="D656" s="205" t="s">
        <v>121</v>
      </c>
      <c r="E656" s="206" t="s">
        <v>1101</v>
      </c>
      <c r="F656" s="207" t="s">
        <v>1102</v>
      </c>
      <c r="G656" s="208" t="s">
        <v>190</v>
      </c>
      <c r="H656" s="209">
        <v>59.450000000000003</v>
      </c>
      <c r="I656" s="210"/>
      <c r="J656" s="211">
        <f>ROUND(I656*H656,2)</f>
        <v>0</v>
      </c>
      <c r="K656" s="207" t="s">
        <v>125</v>
      </c>
      <c r="L656" s="45"/>
      <c r="M656" s="212" t="s">
        <v>19</v>
      </c>
      <c r="N656" s="213" t="s">
        <v>44</v>
      </c>
      <c r="O656" s="85"/>
      <c r="P656" s="214">
        <f>O656*H656</f>
        <v>0</v>
      </c>
      <c r="Q656" s="214">
        <v>0.0039199999999999999</v>
      </c>
      <c r="R656" s="214">
        <f>Q656*H656</f>
        <v>0.233044</v>
      </c>
      <c r="S656" s="214">
        <v>0</v>
      </c>
      <c r="T656" s="215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6" t="s">
        <v>237</v>
      </c>
      <c r="AT656" s="216" t="s">
        <v>121</v>
      </c>
      <c r="AU656" s="216" t="s">
        <v>83</v>
      </c>
      <c r="AY656" s="18" t="s">
        <v>119</v>
      </c>
      <c r="BE656" s="217">
        <f>IF(N656="základní",J656,0)</f>
        <v>0</v>
      </c>
      <c r="BF656" s="217">
        <f>IF(N656="snížená",J656,0)</f>
        <v>0</v>
      </c>
      <c r="BG656" s="217">
        <f>IF(N656="zákl. přenesená",J656,0)</f>
        <v>0</v>
      </c>
      <c r="BH656" s="217">
        <f>IF(N656="sníž. přenesená",J656,0)</f>
        <v>0</v>
      </c>
      <c r="BI656" s="217">
        <f>IF(N656="nulová",J656,0)</f>
        <v>0</v>
      </c>
      <c r="BJ656" s="18" t="s">
        <v>81</v>
      </c>
      <c r="BK656" s="217">
        <f>ROUND(I656*H656,2)</f>
        <v>0</v>
      </c>
      <c r="BL656" s="18" t="s">
        <v>237</v>
      </c>
      <c r="BM656" s="216" t="s">
        <v>1103</v>
      </c>
    </row>
    <row r="657" s="2" customFormat="1">
      <c r="A657" s="39"/>
      <c r="B657" s="40"/>
      <c r="C657" s="41"/>
      <c r="D657" s="218" t="s">
        <v>128</v>
      </c>
      <c r="E657" s="41"/>
      <c r="F657" s="219" t="s">
        <v>1104</v>
      </c>
      <c r="G657" s="41"/>
      <c r="H657" s="41"/>
      <c r="I657" s="220"/>
      <c r="J657" s="41"/>
      <c r="K657" s="41"/>
      <c r="L657" s="45"/>
      <c r="M657" s="221"/>
      <c r="N657" s="222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128</v>
      </c>
      <c r="AU657" s="18" t="s">
        <v>83</v>
      </c>
    </row>
    <row r="658" s="13" customFormat="1">
      <c r="A658" s="13"/>
      <c r="B658" s="223"/>
      <c r="C658" s="224"/>
      <c r="D658" s="225" t="s">
        <v>130</v>
      </c>
      <c r="E658" s="226" t="s">
        <v>19</v>
      </c>
      <c r="F658" s="227" t="s">
        <v>1105</v>
      </c>
      <c r="G658" s="224"/>
      <c r="H658" s="226" t="s">
        <v>19</v>
      </c>
      <c r="I658" s="228"/>
      <c r="J658" s="224"/>
      <c r="K658" s="224"/>
      <c r="L658" s="229"/>
      <c r="M658" s="230"/>
      <c r="N658" s="231"/>
      <c r="O658" s="231"/>
      <c r="P658" s="231"/>
      <c r="Q658" s="231"/>
      <c r="R658" s="231"/>
      <c r="S658" s="231"/>
      <c r="T658" s="23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3" t="s">
        <v>130</v>
      </c>
      <c r="AU658" s="233" t="s">
        <v>83</v>
      </c>
      <c r="AV658" s="13" t="s">
        <v>81</v>
      </c>
      <c r="AW658" s="13" t="s">
        <v>35</v>
      </c>
      <c r="AX658" s="13" t="s">
        <v>73</v>
      </c>
      <c r="AY658" s="233" t="s">
        <v>119</v>
      </c>
    </row>
    <row r="659" s="14" customFormat="1">
      <c r="A659" s="14"/>
      <c r="B659" s="234"/>
      <c r="C659" s="235"/>
      <c r="D659" s="225" t="s">
        <v>130</v>
      </c>
      <c r="E659" s="236" t="s">
        <v>19</v>
      </c>
      <c r="F659" s="237" t="s">
        <v>1106</v>
      </c>
      <c r="G659" s="235"/>
      <c r="H659" s="238">
        <v>59.450000000000003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4" t="s">
        <v>130</v>
      </c>
      <c r="AU659" s="244" t="s">
        <v>83</v>
      </c>
      <c r="AV659" s="14" t="s">
        <v>83</v>
      </c>
      <c r="AW659" s="14" t="s">
        <v>35</v>
      </c>
      <c r="AX659" s="14" t="s">
        <v>81</v>
      </c>
      <c r="AY659" s="244" t="s">
        <v>119</v>
      </c>
    </row>
    <row r="660" s="2" customFormat="1" ht="16.5" customHeight="1">
      <c r="A660" s="39"/>
      <c r="B660" s="40"/>
      <c r="C660" s="262" t="s">
        <v>1107</v>
      </c>
      <c r="D660" s="262" t="s">
        <v>539</v>
      </c>
      <c r="E660" s="263" t="s">
        <v>1108</v>
      </c>
      <c r="F660" s="264" t="s">
        <v>1109</v>
      </c>
      <c r="G660" s="265" t="s">
        <v>124</v>
      </c>
      <c r="H660" s="266">
        <v>7.431</v>
      </c>
      <c r="I660" s="267"/>
      <c r="J660" s="268">
        <f>ROUND(I660*H660,2)</f>
        <v>0</v>
      </c>
      <c r="K660" s="264" t="s">
        <v>125</v>
      </c>
      <c r="L660" s="269"/>
      <c r="M660" s="270" t="s">
        <v>19</v>
      </c>
      <c r="N660" s="271" t="s">
        <v>44</v>
      </c>
      <c r="O660" s="85"/>
      <c r="P660" s="214">
        <f>O660*H660</f>
        <v>0</v>
      </c>
      <c r="Q660" s="214">
        <v>0.105</v>
      </c>
      <c r="R660" s="214">
        <f>Q660*H660</f>
        <v>0.78025499999999992</v>
      </c>
      <c r="S660" s="214">
        <v>0</v>
      </c>
      <c r="T660" s="215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16" t="s">
        <v>345</v>
      </c>
      <c r="AT660" s="216" t="s">
        <v>539</v>
      </c>
      <c r="AU660" s="216" t="s">
        <v>83</v>
      </c>
      <c r="AY660" s="18" t="s">
        <v>119</v>
      </c>
      <c r="BE660" s="217">
        <f>IF(N660="základní",J660,0)</f>
        <v>0</v>
      </c>
      <c r="BF660" s="217">
        <f>IF(N660="snížená",J660,0)</f>
        <v>0</v>
      </c>
      <c r="BG660" s="217">
        <f>IF(N660="zákl. přenesená",J660,0)</f>
        <v>0</v>
      </c>
      <c r="BH660" s="217">
        <f>IF(N660="sníž. přenesená",J660,0)</f>
        <v>0</v>
      </c>
      <c r="BI660" s="217">
        <f>IF(N660="nulová",J660,0)</f>
        <v>0</v>
      </c>
      <c r="BJ660" s="18" t="s">
        <v>81</v>
      </c>
      <c r="BK660" s="217">
        <f>ROUND(I660*H660,2)</f>
        <v>0</v>
      </c>
      <c r="BL660" s="18" t="s">
        <v>237</v>
      </c>
      <c r="BM660" s="216" t="s">
        <v>1110</v>
      </c>
    </row>
    <row r="661" s="13" customFormat="1">
      <c r="A661" s="13"/>
      <c r="B661" s="223"/>
      <c r="C661" s="224"/>
      <c r="D661" s="225" t="s">
        <v>130</v>
      </c>
      <c r="E661" s="226" t="s">
        <v>19</v>
      </c>
      <c r="F661" s="227" t="s">
        <v>1111</v>
      </c>
      <c r="G661" s="224"/>
      <c r="H661" s="226" t="s">
        <v>19</v>
      </c>
      <c r="I661" s="228"/>
      <c r="J661" s="224"/>
      <c r="K661" s="224"/>
      <c r="L661" s="229"/>
      <c r="M661" s="230"/>
      <c r="N661" s="231"/>
      <c r="O661" s="231"/>
      <c r="P661" s="231"/>
      <c r="Q661" s="231"/>
      <c r="R661" s="231"/>
      <c r="S661" s="231"/>
      <c r="T661" s="23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3" t="s">
        <v>130</v>
      </c>
      <c r="AU661" s="233" t="s">
        <v>83</v>
      </c>
      <c r="AV661" s="13" t="s">
        <v>81</v>
      </c>
      <c r="AW661" s="13" t="s">
        <v>35</v>
      </c>
      <c r="AX661" s="13" t="s">
        <v>73</v>
      </c>
      <c r="AY661" s="233" t="s">
        <v>119</v>
      </c>
    </row>
    <row r="662" s="14" customFormat="1">
      <c r="A662" s="14"/>
      <c r="B662" s="234"/>
      <c r="C662" s="235"/>
      <c r="D662" s="225" t="s">
        <v>130</v>
      </c>
      <c r="E662" s="236" t="s">
        <v>19</v>
      </c>
      <c r="F662" s="237" t="s">
        <v>1112</v>
      </c>
      <c r="G662" s="235"/>
      <c r="H662" s="238">
        <v>7.431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4" t="s">
        <v>130</v>
      </c>
      <c r="AU662" s="244" t="s">
        <v>83</v>
      </c>
      <c r="AV662" s="14" t="s">
        <v>83</v>
      </c>
      <c r="AW662" s="14" t="s">
        <v>35</v>
      </c>
      <c r="AX662" s="14" t="s">
        <v>81</v>
      </c>
      <c r="AY662" s="244" t="s">
        <v>119</v>
      </c>
    </row>
    <row r="663" s="2" customFormat="1" ht="16.5" customHeight="1">
      <c r="A663" s="39"/>
      <c r="B663" s="40"/>
      <c r="C663" s="205" t="s">
        <v>1113</v>
      </c>
      <c r="D663" s="205" t="s">
        <v>121</v>
      </c>
      <c r="E663" s="206" t="s">
        <v>1114</v>
      </c>
      <c r="F663" s="207" t="s">
        <v>1115</v>
      </c>
      <c r="G663" s="208" t="s">
        <v>124</v>
      </c>
      <c r="H663" s="209">
        <v>29.725000000000001</v>
      </c>
      <c r="I663" s="210"/>
      <c r="J663" s="211">
        <f>ROUND(I663*H663,2)</f>
        <v>0</v>
      </c>
      <c r="K663" s="207" t="s">
        <v>125</v>
      </c>
      <c r="L663" s="45"/>
      <c r="M663" s="212" t="s">
        <v>19</v>
      </c>
      <c r="N663" s="213" t="s">
        <v>44</v>
      </c>
      <c r="O663" s="85"/>
      <c r="P663" s="214">
        <f>O663*H663</f>
        <v>0</v>
      </c>
      <c r="Q663" s="214">
        <v>1.0000000000000001E-05</v>
      </c>
      <c r="R663" s="214">
        <f>Q663*H663</f>
        <v>0.00029725000000000004</v>
      </c>
      <c r="S663" s="214">
        <v>0</v>
      </c>
      <c r="T663" s="215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16" t="s">
        <v>237</v>
      </c>
      <c r="AT663" s="216" t="s">
        <v>121</v>
      </c>
      <c r="AU663" s="216" t="s">
        <v>83</v>
      </c>
      <c r="AY663" s="18" t="s">
        <v>119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18" t="s">
        <v>81</v>
      </c>
      <c r="BK663" s="217">
        <f>ROUND(I663*H663,2)</f>
        <v>0</v>
      </c>
      <c r="BL663" s="18" t="s">
        <v>237</v>
      </c>
      <c r="BM663" s="216" t="s">
        <v>1116</v>
      </c>
    </row>
    <row r="664" s="2" customFormat="1">
      <c r="A664" s="39"/>
      <c r="B664" s="40"/>
      <c r="C664" s="41"/>
      <c r="D664" s="218" t="s">
        <v>128</v>
      </c>
      <c r="E664" s="41"/>
      <c r="F664" s="219" t="s">
        <v>1117</v>
      </c>
      <c r="G664" s="41"/>
      <c r="H664" s="41"/>
      <c r="I664" s="220"/>
      <c r="J664" s="41"/>
      <c r="K664" s="41"/>
      <c r="L664" s="45"/>
      <c r="M664" s="221"/>
      <c r="N664" s="222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128</v>
      </c>
      <c r="AU664" s="18" t="s">
        <v>83</v>
      </c>
    </row>
    <row r="665" s="13" customFormat="1">
      <c r="A665" s="13"/>
      <c r="B665" s="223"/>
      <c r="C665" s="224"/>
      <c r="D665" s="225" t="s">
        <v>130</v>
      </c>
      <c r="E665" s="226" t="s">
        <v>19</v>
      </c>
      <c r="F665" s="227" t="s">
        <v>1118</v>
      </c>
      <c r="G665" s="224"/>
      <c r="H665" s="226" t="s">
        <v>19</v>
      </c>
      <c r="I665" s="228"/>
      <c r="J665" s="224"/>
      <c r="K665" s="224"/>
      <c r="L665" s="229"/>
      <c r="M665" s="230"/>
      <c r="N665" s="231"/>
      <c r="O665" s="231"/>
      <c r="P665" s="231"/>
      <c r="Q665" s="231"/>
      <c r="R665" s="231"/>
      <c r="S665" s="231"/>
      <c r="T665" s="23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3" t="s">
        <v>130</v>
      </c>
      <c r="AU665" s="233" t="s">
        <v>83</v>
      </c>
      <c r="AV665" s="13" t="s">
        <v>81</v>
      </c>
      <c r="AW665" s="13" t="s">
        <v>35</v>
      </c>
      <c r="AX665" s="13" t="s">
        <v>73</v>
      </c>
      <c r="AY665" s="233" t="s">
        <v>119</v>
      </c>
    </row>
    <row r="666" s="14" customFormat="1">
      <c r="A666" s="14"/>
      <c r="B666" s="234"/>
      <c r="C666" s="235"/>
      <c r="D666" s="225" t="s">
        <v>130</v>
      </c>
      <c r="E666" s="236" t="s">
        <v>19</v>
      </c>
      <c r="F666" s="237" t="s">
        <v>1119</v>
      </c>
      <c r="G666" s="235"/>
      <c r="H666" s="238">
        <v>29.725000000000001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130</v>
      </c>
      <c r="AU666" s="244" t="s">
        <v>83</v>
      </c>
      <c r="AV666" s="14" t="s">
        <v>83</v>
      </c>
      <c r="AW666" s="14" t="s">
        <v>35</v>
      </c>
      <c r="AX666" s="14" t="s">
        <v>81</v>
      </c>
      <c r="AY666" s="244" t="s">
        <v>119</v>
      </c>
    </row>
    <row r="667" s="2" customFormat="1" ht="16.5" customHeight="1">
      <c r="A667" s="39"/>
      <c r="B667" s="40"/>
      <c r="C667" s="205" t="s">
        <v>1120</v>
      </c>
      <c r="D667" s="205" t="s">
        <v>121</v>
      </c>
      <c r="E667" s="206" t="s">
        <v>1121</v>
      </c>
      <c r="F667" s="207" t="s">
        <v>1122</v>
      </c>
      <c r="G667" s="208" t="s">
        <v>124</v>
      </c>
      <c r="H667" s="209">
        <v>29.725000000000001</v>
      </c>
      <c r="I667" s="210"/>
      <c r="J667" s="211">
        <f>ROUND(I667*H667,2)</f>
        <v>0</v>
      </c>
      <c r="K667" s="207" t="s">
        <v>125</v>
      </c>
      <c r="L667" s="45"/>
      <c r="M667" s="212" t="s">
        <v>19</v>
      </c>
      <c r="N667" s="213" t="s">
        <v>44</v>
      </c>
      <c r="O667" s="85"/>
      <c r="P667" s="214">
        <f>O667*H667</f>
        <v>0</v>
      </c>
      <c r="Q667" s="214">
        <v>0.00023000000000000001</v>
      </c>
      <c r="R667" s="214">
        <f>Q667*H667</f>
        <v>0.0068367500000000008</v>
      </c>
      <c r="S667" s="214">
        <v>0</v>
      </c>
      <c r="T667" s="215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6" t="s">
        <v>237</v>
      </c>
      <c r="AT667" s="216" t="s">
        <v>121</v>
      </c>
      <c r="AU667" s="216" t="s">
        <v>83</v>
      </c>
      <c r="AY667" s="18" t="s">
        <v>119</v>
      </c>
      <c r="BE667" s="217">
        <f>IF(N667="základní",J667,0)</f>
        <v>0</v>
      </c>
      <c r="BF667" s="217">
        <f>IF(N667="snížená",J667,0)</f>
        <v>0</v>
      </c>
      <c r="BG667" s="217">
        <f>IF(N667="zákl. přenesená",J667,0)</f>
        <v>0</v>
      </c>
      <c r="BH667" s="217">
        <f>IF(N667="sníž. přenesená",J667,0)</f>
        <v>0</v>
      </c>
      <c r="BI667" s="217">
        <f>IF(N667="nulová",J667,0)</f>
        <v>0</v>
      </c>
      <c r="BJ667" s="18" t="s">
        <v>81</v>
      </c>
      <c r="BK667" s="217">
        <f>ROUND(I667*H667,2)</f>
        <v>0</v>
      </c>
      <c r="BL667" s="18" t="s">
        <v>237</v>
      </c>
      <c r="BM667" s="216" t="s">
        <v>1123</v>
      </c>
    </row>
    <row r="668" s="2" customFormat="1">
      <c r="A668" s="39"/>
      <c r="B668" s="40"/>
      <c r="C668" s="41"/>
      <c r="D668" s="218" t="s">
        <v>128</v>
      </c>
      <c r="E668" s="41"/>
      <c r="F668" s="219" t="s">
        <v>1124</v>
      </c>
      <c r="G668" s="41"/>
      <c r="H668" s="41"/>
      <c r="I668" s="220"/>
      <c r="J668" s="41"/>
      <c r="K668" s="41"/>
      <c r="L668" s="45"/>
      <c r="M668" s="221"/>
      <c r="N668" s="222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128</v>
      </c>
      <c r="AU668" s="18" t="s">
        <v>83</v>
      </c>
    </row>
    <row r="669" s="13" customFormat="1">
      <c r="A669" s="13"/>
      <c r="B669" s="223"/>
      <c r="C669" s="224"/>
      <c r="D669" s="225" t="s">
        <v>130</v>
      </c>
      <c r="E669" s="226" t="s">
        <v>19</v>
      </c>
      <c r="F669" s="227" t="s">
        <v>1125</v>
      </c>
      <c r="G669" s="224"/>
      <c r="H669" s="226" t="s">
        <v>19</v>
      </c>
      <c r="I669" s="228"/>
      <c r="J669" s="224"/>
      <c r="K669" s="224"/>
      <c r="L669" s="229"/>
      <c r="M669" s="230"/>
      <c r="N669" s="231"/>
      <c r="O669" s="231"/>
      <c r="P669" s="231"/>
      <c r="Q669" s="231"/>
      <c r="R669" s="231"/>
      <c r="S669" s="231"/>
      <c r="T669" s="23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3" t="s">
        <v>130</v>
      </c>
      <c r="AU669" s="233" t="s">
        <v>83</v>
      </c>
      <c r="AV669" s="13" t="s">
        <v>81</v>
      </c>
      <c r="AW669" s="13" t="s">
        <v>35</v>
      </c>
      <c r="AX669" s="13" t="s">
        <v>73</v>
      </c>
      <c r="AY669" s="233" t="s">
        <v>119</v>
      </c>
    </row>
    <row r="670" s="14" customFormat="1">
      <c r="A670" s="14"/>
      <c r="B670" s="234"/>
      <c r="C670" s="235"/>
      <c r="D670" s="225" t="s">
        <v>130</v>
      </c>
      <c r="E670" s="236" t="s">
        <v>19</v>
      </c>
      <c r="F670" s="237" t="s">
        <v>1119</v>
      </c>
      <c r="G670" s="235"/>
      <c r="H670" s="238">
        <v>29.725000000000001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130</v>
      </c>
      <c r="AU670" s="244" t="s">
        <v>83</v>
      </c>
      <c r="AV670" s="14" t="s">
        <v>83</v>
      </c>
      <c r="AW670" s="14" t="s">
        <v>35</v>
      </c>
      <c r="AX670" s="14" t="s">
        <v>81</v>
      </c>
      <c r="AY670" s="244" t="s">
        <v>119</v>
      </c>
    </row>
    <row r="671" s="2" customFormat="1" ht="24.15" customHeight="1">
      <c r="A671" s="39"/>
      <c r="B671" s="40"/>
      <c r="C671" s="205" t="s">
        <v>1126</v>
      </c>
      <c r="D671" s="205" t="s">
        <v>121</v>
      </c>
      <c r="E671" s="206" t="s">
        <v>424</v>
      </c>
      <c r="F671" s="207" t="s">
        <v>425</v>
      </c>
      <c r="G671" s="208" t="s">
        <v>386</v>
      </c>
      <c r="H671" s="257"/>
      <c r="I671" s="210"/>
      <c r="J671" s="211">
        <f>ROUND(I671*H671,2)</f>
        <v>0</v>
      </c>
      <c r="K671" s="207" t="s">
        <v>125</v>
      </c>
      <c r="L671" s="45"/>
      <c r="M671" s="212" t="s">
        <v>19</v>
      </c>
      <c r="N671" s="213" t="s">
        <v>44</v>
      </c>
      <c r="O671" s="85"/>
      <c r="P671" s="214">
        <f>O671*H671</f>
        <v>0</v>
      </c>
      <c r="Q671" s="214">
        <v>0</v>
      </c>
      <c r="R671" s="214">
        <f>Q671*H671</f>
        <v>0</v>
      </c>
      <c r="S671" s="214">
        <v>0</v>
      </c>
      <c r="T671" s="215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16" t="s">
        <v>237</v>
      </c>
      <c r="AT671" s="216" t="s">
        <v>121</v>
      </c>
      <c r="AU671" s="216" t="s">
        <v>83</v>
      </c>
      <c r="AY671" s="18" t="s">
        <v>119</v>
      </c>
      <c r="BE671" s="217">
        <f>IF(N671="základní",J671,0)</f>
        <v>0</v>
      </c>
      <c r="BF671" s="217">
        <f>IF(N671="snížená",J671,0)</f>
        <v>0</v>
      </c>
      <c r="BG671" s="217">
        <f>IF(N671="zákl. přenesená",J671,0)</f>
        <v>0</v>
      </c>
      <c r="BH671" s="217">
        <f>IF(N671="sníž. přenesená",J671,0)</f>
        <v>0</v>
      </c>
      <c r="BI671" s="217">
        <f>IF(N671="nulová",J671,0)</f>
        <v>0</v>
      </c>
      <c r="BJ671" s="18" t="s">
        <v>81</v>
      </c>
      <c r="BK671" s="217">
        <f>ROUND(I671*H671,2)</f>
        <v>0</v>
      </c>
      <c r="BL671" s="18" t="s">
        <v>237</v>
      </c>
      <c r="BM671" s="216" t="s">
        <v>1127</v>
      </c>
    </row>
    <row r="672" s="2" customFormat="1">
      <c r="A672" s="39"/>
      <c r="B672" s="40"/>
      <c r="C672" s="41"/>
      <c r="D672" s="218" t="s">
        <v>128</v>
      </c>
      <c r="E672" s="41"/>
      <c r="F672" s="219" t="s">
        <v>427</v>
      </c>
      <c r="G672" s="41"/>
      <c r="H672" s="41"/>
      <c r="I672" s="220"/>
      <c r="J672" s="41"/>
      <c r="K672" s="41"/>
      <c r="L672" s="45"/>
      <c r="M672" s="221"/>
      <c r="N672" s="222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128</v>
      </c>
      <c r="AU672" s="18" t="s">
        <v>83</v>
      </c>
    </row>
    <row r="673" s="12" customFormat="1" ht="22.8" customHeight="1">
      <c r="A673" s="12"/>
      <c r="B673" s="189"/>
      <c r="C673" s="190"/>
      <c r="D673" s="191" t="s">
        <v>72</v>
      </c>
      <c r="E673" s="203" t="s">
        <v>1128</v>
      </c>
      <c r="F673" s="203" t="s">
        <v>1129</v>
      </c>
      <c r="G673" s="190"/>
      <c r="H673" s="190"/>
      <c r="I673" s="193"/>
      <c r="J673" s="204">
        <f>BK673</f>
        <v>0</v>
      </c>
      <c r="K673" s="190"/>
      <c r="L673" s="195"/>
      <c r="M673" s="196"/>
      <c r="N673" s="197"/>
      <c r="O673" s="197"/>
      <c r="P673" s="198">
        <f>SUM(P674:P688)</f>
        <v>0</v>
      </c>
      <c r="Q673" s="197"/>
      <c r="R673" s="198">
        <f>SUM(R674:R688)</f>
        <v>0.0036648599999999998</v>
      </c>
      <c r="S673" s="197"/>
      <c r="T673" s="199">
        <f>SUM(T674:T688)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0" t="s">
        <v>83</v>
      </c>
      <c r="AT673" s="201" t="s">
        <v>72</v>
      </c>
      <c r="AU673" s="201" t="s">
        <v>81</v>
      </c>
      <c r="AY673" s="200" t="s">
        <v>119</v>
      </c>
      <c r="BK673" s="202">
        <f>SUM(BK674:BK688)</f>
        <v>0</v>
      </c>
    </row>
    <row r="674" s="2" customFormat="1" ht="16.5" customHeight="1">
      <c r="A674" s="39"/>
      <c r="B674" s="40"/>
      <c r="C674" s="205" t="s">
        <v>1130</v>
      </c>
      <c r="D674" s="205" t="s">
        <v>121</v>
      </c>
      <c r="E674" s="206" t="s">
        <v>1131</v>
      </c>
      <c r="F674" s="207" t="s">
        <v>1132</v>
      </c>
      <c r="G674" s="208" t="s">
        <v>124</v>
      </c>
      <c r="H674" s="209">
        <v>7.1859999999999999</v>
      </c>
      <c r="I674" s="210"/>
      <c r="J674" s="211">
        <f>ROUND(I674*H674,2)</f>
        <v>0</v>
      </c>
      <c r="K674" s="207" t="s">
        <v>125</v>
      </c>
      <c r="L674" s="45"/>
      <c r="M674" s="212" t="s">
        <v>19</v>
      </c>
      <c r="N674" s="213" t="s">
        <v>44</v>
      </c>
      <c r="O674" s="85"/>
      <c r="P674" s="214">
        <f>O674*H674</f>
        <v>0</v>
      </c>
      <c r="Q674" s="214">
        <v>6.0000000000000002E-05</v>
      </c>
      <c r="R674" s="214">
        <f>Q674*H674</f>
        <v>0.00043115999999999999</v>
      </c>
      <c r="S674" s="214">
        <v>0</v>
      </c>
      <c r="T674" s="21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6" t="s">
        <v>237</v>
      </c>
      <c r="AT674" s="216" t="s">
        <v>121</v>
      </c>
      <c r="AU674" s="216" t="s">
        <v>83</v>
      </c>
      <c r="AY674" s="18" t="s">
        <v>119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8" t="s">
        <v>81</v>
      </c>
      <c r="BK674" s="217">
        <f>ROUND(I674*H674,2)</f>
        <v>0</v>
      </c>
      <c r="BL674" s="18" t="s">
        <v>237</v>
      </c>
      <c r="BM674" s="216" t="s">
        <v>1133</v>
      </c>
    </row>
    <row r="675" s="2" customFormat="1">
      <c r="A675" s="39"/>
      <c r="B675" s="40"/>
      <c r="C675" s="41"/>
      <c r="D675" s="218" t="s">
        <v>128</v>
      </c>
      <c r="E675" s="41"/>
      <c r="F675" s="219" t="s">
        <v>1134</v>
      </c>
      <c r="G675" s="41"/>
      <c r="H675" s="41"/>
      <c r="I675" s="220"/>
      <c r="J675" s="41"/>
      <c r="K675" s="41"/>
      <c r="L675" s="45"/>
      <c r="M675" s="221"/>
      <c r="N675" s="222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128</v>
      </c>
      <c r="AU675" s="18" t="s">
        <v>83</v>
      </c>
    </row>
    <row r="676" s="2" customFormat="1" ht="21.75" customHeight="1">
      <c r="A676" s="39"/>
      <c r="B676" s="40"/>
      <c r="C676" s="205" t="s">
        <v>1135</v>
      </c>
      <c r="D676" s="205" t="s">
        <v>121</v>
      </c>
      <c r="E676" s="206" t="s">
        <v>1136</v>
      </c>
      <c r="F676" s="207" t="s">
        <v>1137</v>
      </c>
      <c r="G676" s="208" t="s">
        <v>124</v>
      </c>
      <c r="H676" s="209">
        <v>7.1859999999999999</v>
      </c>
      <c r="I676" s="210"/>
      <c r="J676" s="211">
        <f>ROUND(I676*H676,2)</f>
        <v>0</v>
      </c>
      <c r="K676" s="207" t="s">
        <v>125</v>
      </c>
      <c r="L676" s="45"/>
      <c r="M676" s="212" t="s">
        <v>19</v>
      </c>
      <c r="N676" s="213" t="s">
        <v>44</v>
      </c>
      <c r="O676" s="85"/>
      <c r="P676" s="214">
        <f>O676*H676</f>
        <v>0</v>
      </c>
      <c r="Q676" s="214">
        <v>6.9999999999999994E-05</v>
      </c>
      <c r="R676" s="214">
        <f>Q676*H676</f>
        <v>0.00050301999999999996</v>
      </c>
      <c r="S676" s="214">
        <v>0</v>
      </c>
      <c r="T676" s="215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6" t="s">
        <v>237</v>
      </c>
      <c r="AT676" s="216" t="s">
        <v>121</v>
      </c>
      <c r="AU676" s="216" t="s">
        <v>83</v>
      </c>
      <c r="AY676" s="18" t="s">
        <v>119</v>
      </c>
      <c r="BE676" s="217">
        <f>IF(N676="základní",J676,0)</f>
        <v>0</v>
      </c>
      <c r="BF676" s="217">
        <f>IF(N676="snížená",J676,0)</f>
        <v>0</v>
      </c>
      <c r="BG676" s="217">
        <f>IF(N676="zákl. přenesená",J676,0)</f>
        <v>0</v>
      </c>
      <c r="BH676" s="217">
        <f>IF(N676="sníž. přenesená",J676,0)</f>
        <v>0</v>
      </c>
      <c r="BI676" s="217">
        <f>IF(N676="nulová",J676,0)</f>
        <v>0</v>
      </c>
      <c r="BJ676" s="18" t="s">
        <v>81</v>
      </c>
      <c r="BK676" s="217">
        <f>ROUND(I676*H676,2)</f>
        <v>0</v>
      </c>
      <c r="BL676" s="18" t="s">
        <v>237</v>
      </c>
      <c r="BM676" s="216" t="s">
        <v>1138</v>
      </c>
    </row>
    <row r="677" s="2" customFormat="1">
      <c r="A677" s="39"/>
      <c r="B677" s="40"/>
      <c r="C677" s="41"/>
      <c r="D677" s="218" t="s">
        <v>128</v>
      </c>
      <c r="E677" s="41"/>
      <c r="F677" s="219" t="s">
        <v>1139</v>
      </c>
      <c r="G677" s="41"/>
      <c r="H677" s="41"/>
      <c r="I677" s="220"/>
      <c r="J677" s="41"/>
      <c r="K677" s="41"/>
      <c r="L677" s="45"/>
      <c r="M677" s="221"/>
      <c r="N677" s="222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128</v>
      </c>
      <c r="AU677" s="18" t="s">
        <v>83</v>
      </c>
    </row>
    <row r="678" s="2" customFormat="1" ht="16.5" customHeight="1">
      <c r="A678" s="39"/>
      <c r="B678" s="40"/>
      <c r="C678" s="205" t="s">
        <v>1140</v>
      </c>
      <c r="D678" s="205" t="s">
        <v>121</v>
      </c>
      <c r="E678" s="206" t="s">
        <v>1141</v>
      </c>
      <c r="F678" s="207" t="s">
        <v>1142</v>
      </c>
      <c r="G678" s="208" t="s">
        <v>124</v>
      </c>
      <c r="H678" s="209">
        <v>7.1859999999999999</v>
      </c>
      <c r="I678" s="210"/>
      <c r="J678" s="211">
        <f>ROUND(I678*H678,2)</f>
        <v>0</v>
      </c>
      <c r="K678" s="207" t="s">
        <v>125</v>
      </c>
      <c r="L678" s="45"/>
      <c r="M678" s="212" t="s">
        <v>19</v>
      </c>
      <c r="N678" s="213" t="s">
        <v>44</v>
      </c>
      <c r="O678" s="85"/>
      <c r="P678" s="214">
        <f>O678*H678</f>
        <v>0</v>
      </c>
      <c r="Q678" s="214">
        <v>0.00013999999999999999</v>
      </c>
      <c r="R678" s="214">
        <f>Q678*H678</f>
        <v>0.0010060399999999999</v>
      </c>
      <c r="S678" s="214">
        <v>0</v>
      </c>
      <c r="T678" s="21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16" t="s">
        <v>237</v>
      </c>
      <c r="AT678" s="216" t="s">
        <v>121</v>
      </c>
      <c r="AU678" s="216" t="s">
        <v>83</v>
      </c>
      <c r="AY678" s="18" t="s">
        <v>119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18" t="s">
        <v>81</v>
      </c>
      <c r="BK678" s="217">
        <f>ROUND(I678*H678,2)</f>
        <v>0</v>
      </c>
      <c r="BL678" s="18" t="s">
        <v>237</v>
      </c>
      <c r="BM678" s="216" t="s">
        <v>1143</v>
      </c>
    </row>
    <row r="679" s="2" customFormat="1">
      <c r="A679" s="39"/>
      <c r="B679" s="40"/>
      <c r="C679" s="41"/>
      <c r="D679" s="218" t="s">
        <v>128</v>
      </c>
      <c r="E679" s="41"/>
      <c r="F679" s="219" t="s">
        <v>1144</v>
      </c>
      <c r="G679" s="41"/>
      <c r="H679" s="41"/>
      <c r="I679" s="220"/>
      <c r="J679" s="41"/>
      <c r="K679" s="41"/>
      <c r="L679" s="45"/>
      <c r="M679" s="221"/>
      <c r="N679" s="222"/>
      <c r="O679" s="85"/>
      <c r="P679" s="85"/>
      <c r="Q679" s="85"/>
      <c r="R679" s="85"/>
      <c r="S679" s="85"/>
      <c r="T679" s="86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128</v>
      </c>
      <c r="AU679" s="18" t="s">
        <v>83</v>
      </c>
    </row>
    <row r="680" s="13" customFormat="1">
      <c r="A680" s="13"/>
      <c r="B680" s="223"/>
      <c r="C680" s="224"/>
      <c r="D680" s="225" t="s">
        <v>130</v>
      </c>
      <c r="E680" s="226" t="s">
        <v>19</v>
      </c>
      <c r="F680" s="227" t="s">
        <v>1145</v>
      </c>
      <c r="G680" s="224"/>
      <c r="H680" s="226" t="s">
        <v>19</v>
      </c>
      <c r="I680" s="228"/>
      <c r="J680" s="224"/>
      <c r="K680" s="224"/>
      <c r="L680" s="229"/>
      <c r="M680" s="230"/>
      <c r="N680" s="231"/>
      <c r="O680" s="231"/>
      <c r="P680" s="231"/>
      <c r="Q680" s="231"/>
      <c r="R680" s="231"/>
      <c r="S680" s="231"/>
      <c r="T680" s="23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3" t="s">
        <v>130</v>
      </c>
      <c r="AU680" s="233" t="s">
        <v>83</v>
      </c>
      <c r="AV680" s="13" t="s">
        <v>81</v>
      </c>
      <c r="AW680" s="13" t="s">
        <v>35</v>
      </c>
      <c r="AX680" s="13" t="s">
        <v>73</v>
      </c>
      <c r="AY680" s="233" t="s">
        <v>119</v>
      </c>
    </row>
    <row r="681" s="14" customFormat="1">
      <c r="A681" s="14"/>
      <c r="B681" s="234"/>
      <c r="C681" s="235"/>
      <c r="D681" s="225" t="s">
        <v>130</v>
      </c>
      <c r="E681" s="236" t="s">
        <v>19</v>
      </c>
      <c r="F681" s="237" t="s">
        <v>1146</v>
      </c>
      <c r="G681" s="235"/>
      <c r="H681" s="238">
        <v>1.4450000000000001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4" t="s">
        <v>130</v>
      </c>
      <c r="AU681" s="244" t="s">
        <v>83</v>
      </c>
      <c r="AV681" s="14" t="s">
        <v>83</v>
      </c>
      <c r="AW681" s="14" t="s">
        <v>35</v>
      </c>
      <c r="AX681" s="14" t="s">
        <v>73</v>
      </c>
      <c r="AY681" s="244" t="s">
        <v>119</v>
      </c>
    </row>
    <row r="682" s="14" customFormat="1">
      <c r="A682" s="14"/>
      <c r="B682" s="234"/>
      <c r="C682" s="235"/>
      <c r="D682" s="225" t="s">
        <v>130</v>
      </c>
      <c r="E682" s="236" t="s">
        <v>19</v>
      </c>
      <c r="F682" s="237" t="s">
        <v>1147</v>
      </c>
      <c r="G682" s="235"/>
      <c r="H682" s="238">
        <v>3.1349999999999998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4" t="s">
        <v>130</v>
      </c>
      <c r="AU682" s="244" t="s">
        <v>83</v>
      </c>
      <c r="AV682" s="14" t="s">
        <v>83</v>
      </c>
      <c r="AW682" s="14" t="s">
        <v>35</v>
      </c>
      <c r="AX682" s="14" t="s">
        <v>73</v>
      </c>
      <c r="AY682" s="244" t="s">
        <v>119</v>
      </c>
    </row>
    <row r="683" s="14" customFormat="1">
      <c r="A683" s="14"/>
      <c r="B683" s="234"/>
      <c r="C683" s="235"/>
      <c r="D683" s="225" t="s">
        <v>130</v>
      </c>
      <c r="E683" s="236" t="s">
        <v>19</v>
      </c>
      <c r="F683" s="237" t="s">
        <v>1148</v>
      </c>
      <c r="G683" s="235"/>
      <c r="H683" s="238">
        <v>2.2879999999999998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4" t="s">
        <v>130</v>
      </c>
      <c r="AU683" s="244" t="s">
        <v>83</v>
      </c>
      <c r="AV683" s="14" t="s">
        <v>83</v>
      </c>
      <c r="AW683" s="14" t="s">
        <v>35</v>
      </c>
      <c r="AX683" s="14" t="s">
        <v>73</v>
      </c>
      <c r="AY683" s="244" t="s">
        <v>119</v>
      </c>
    </row>
    <row r="684" s="14" customFormat="1">
      <c r="A684" s="14"/>
      <c r="B684" s="234"/>
      <c r="C684" s="235"/>
      <c r="D684" s="225" t="s">
        <v>130</v>
      </c>
      <c r="E684" s="236" t="s">
        <v>19</v>
      </c>
      <c r="F684" s="237" t="s">
        <v>1149</v>
      </c>
      <c r="G684" s="235"/>
      <c r="H684" s="238">
        <v>0.318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4" t="s">
        <v>130</v>
      </c>
      <c r="AU684" s="244" t="s">
        <v>83</v>
      </c>
      <c r="AV684" s="14" t="s">
        <v>83</v>
      </c>
      <c r="AW684" s="14" t="s">
        <v>35</v>
      </c>
      <c r="AX684" s="14" t="s">
        <v>73</v>
      </c>
      <c r="AY684" s="244" t="s">
        <v>119</v>
      </c>
    </row>
    <row r="685" s="15" customFormat="1">
      <c r="A685" s="15"/>
      <c r="B685" s="245"/>
      <c r="C685" s="246"/>
      <c r="D685" s="225" t="s">
        <v>130</v>
      </c>
      <c r="E685" s="247" t="s">
        <v>19</v>
      </c>
      <c r="F685" s="248" t="s">
        <v>143</v>
      </c>
      <c r="G685" s="246"/>
      <c r="H685" s="249">
        <v>7.1859999999999999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5" t="s">
        <v>130</v>
      </c>
      <c r="AU685" s="255" t="s">
        <v>83</v>
      </c>
      <c r="AV685" s="15" t="s">
        <v>126</v>
      </c>
      <c r="AW685" s="15" t="s">
        <v>35</v>
      </c>
      <c r="AX685" s="15" t="s">
        <v>81</v>
      </c>
      <c r="AY685" s="255" t="s">
        <v>119</v>
      </c>
    </row>
    <row r="686" s="2" customFormat="1" ht="16.5" customHeight="1">
      <c r="A686" s="39"/>
      <c r="B686" s="40"/>
      <c r="C686" s="205" t="s">
        <v>1150</v>
      </c>
      <c r="D686" s="205" t="s">
        <v>121</v>
      </c>
      <c r="E686" s="206" t="s">
        <v>1151</v>
      </c>
      <c r="F686" s="207" t="s">
        <v>1152</v>
      </c>
      <c r="G686" s="208" t="s">
        <v>124</v>
      </c>
      <c r="H686" s="209">
        <v>14.372</v>
      </c>
      <c r="I686" s="210"/>
      <c r="J686" s="211">
        <f>ROUND(I686*H686,2)</f>
        <v>0</v>
      </c>
      <c r="K686" s="207" t="s">
        <v>125</v>
      </c>
      <c r="L686" s="45"/>
      <c r="M686" s="212" t="s">
        <v>19</v>
      </c>
      <c r="N686" s="213" t="s">
        <v>44</v>
      </c>
      <c r="O686" s="85"/>
      <c r="P686" s="214">
        <f>O686*H686</f>
        <v>0</v>
      </c>
      <c r="Q686" s="214">
        <v>0.00012</v>
      </c>
      <c r="R686" s="214">
        <f>Q686*H686</f>
        <v>0.0017246399999999999</v>
      </c>
      <c r="S686" s="214">
        <v>0</v>
      </c>
      <c r="T686" s="215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16" t="s">
        <v>237</v>
      </c>
      <c r="AT686" s="216" t="s">
        <v>121</v>
      </c>
      <c r="AU686" s="216" t="s">
        <v>83</v>
      </c>
      <c r="AY686" s="18" t="s">
        <v>119</v>
      </c>
      <c r="BE686" s="217">
        <f>IF(N686="základní",J686,0)</f>
        <v>0</v>
      </c>
      <c r="BF686" s="217">
        <f>IF(N686="snížená",J686,0)</f>
        <v>0</v>
      </c>
      <c r="BG686" s="217">
        <f>IF(N686="zákl. přenesená",J686,0)</f>
        <v>0</v>
      </c>
      <c r="BH686" s="217">
        <f>IF(N686="sníž. přenesená",J686,0)</f>
        <v>0</v>
      </c>
      <c r="BI686" s="217">
        <f>IF(N686="nulová",J686,0)</f>
        <v>0</v>
      </c>
      <c r="BJ686" s="18" t="s">
        <v>81</v>
      </c>
      <c r="BK686" s="217">
        <f>ROUND(I686*H686,2)</f>
        <v>0</v>
      </c>
      <c r="BL686" s="18" t="s">
        <v>237</v>
      </c>
      <c r="BM686" s="216" t="s">
        <v>1153</v>
      </c>
    </row>
    <row r="687" s="2" customFormat="1">
      <c r="A687" s="39"/>
      <c r="B687" s="40"/>
      <c r="C687" s="41"/>
      <c r="D687" s="218" t="s">
        <v>128</v>
      </c>
      <c r="E687" s="41"/>
      <c r="F687" s="219" t="s">
        <v>1154</v>
      </c>
      <c r="G687" s="41"/>
      <c r="H687" s="41"/>
      <c r="I687" s="220"/>
      <c r="J687" s="41"/>
      <c r="K687" s="41"/>
      <c r="L687" s="45"/>
      <c r="M687" s="221"/>
      <c r="N687" s="222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128</v>
      </c>
      <c r="AU687" s="18" t="s">
        <v>83</v>
      </c>
    </row>
    <row r="688" s="14" customFormat="1">
      <c r="A688" s="14"/>
      <c r="B688" s="234"/>
      <c r="C688" s="235"/>
      <c r="D688" s="225" t="s">
        <v>130</v>
      </c>
      <c r="E688" s="235"/>
      <c r="F688" s="237" t="s">
        <v>1155</v>
      </c>
      <c r="G688" s="235"/>
      <c r="H688" s="238">
        <v>14.372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4" t="s">
        <v>130</v>
      </c>
      <c r="AU688" s="244" t="s">
        <v>83</v>
      </c>
      <c r="AV688" s="14" t="s">
        <v>83</v>
      </c>
      <c r="AW688" s="14" t="s">
        <v>4</v>
      </c>
      <c r="AX688" s="14" t="s">
        <v>81</v>
      </c>
      <c r="AY688" s="244" t="s">
        <v>119</v>
      </c>
    </row>
    <row r="689" s="12" customFormat="1" ht="25.92" customHeight="1">
      <c r="A689" s="12"/>
      <c r="B689" s="189"/>
      <c r="C689" s="190"/>
      <c r="D689" s="191" t="s">
        <v>72</v>
      </c>
      <c r="E689" s="192" t="s">
        <v>1156</v>
      </c>
      <c r="F689" s="192" t="s">
        <v>1157</v>
      </c>
      <c r="G689" s="190"/>
      <c r="H689" s="190"/>
      <c r="I689" s="193"/>
      <c r="J689" s="194">
        <f>BK689</f>
        <v>0</v>
      </c>
      <c r="K689" s="190"/>
      <c r="L689" s="195"/>
      <c r="M689" s="196"/>
      <c r="N689" s="197"/>
      <c r="O689" s="197"/>
      <c r="P689" s="198">
        <f>SUM(P690:P713)</f>
        <v>0</v>
      </c>
      <c r="Q689" s="197"/>
      <c r="R689" s="198">
        <f>SUM(R690:R713)</f>
        <v>0</v>
      </c>
      <c r="S689" s="197"/>
      <c r="T689" s="199">
        <f>SUM(T690:T713)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0" t="s">
        <v>126</v>
      </c>
      <c r="AT689" s="201" t="s">
        <v>72</v>
      </c>
      <c r="AU689" s="201" t="s">
        <v>73</v>
      </c>
      <c r="AY689" s="200" t="s">
        <v>119</v>
      </c>
      <c r="BK689" s="202">
        <f>SUM(BK690:BK713)</f>
        <v>0</v>
      </c>
    </row>
    <row r="690" s="2" customFormat="1" ht="21.75" customHeight="1">
      <c r="A690" s="39"/>
      <c r="B690" s="40"/>
      <c r="C690" s="205" t="s">
        <v>1158</v>
      </c>
      <c r="D690" s="205" t="s">
        <v>121</v>
      </c>
      <c r="E690" s="206" t="s">
        <v>1159</v>
      </c>
      <c r="F690" s="207" t="s">
        <v>1160</v>
      </c>
      <c r="G690" s="208" t="s">
        <v>257</v>
      </c>
      <c r="H690" s="209">
        <v>1</v>
      </c>
      <c r="I690" s="210"/>
      <c r="J690" s="211">
        <f>ROUND(I690*H690,2)</f>
        <v>0</v>
      </c>
      <c r="K690" s="207" t="s">
        <v>19</v>
      </c>
      <c r="L690" s="45"/>
      <c r="M690" s="212" t="s">
        <v>19</v>
      </c>
      <c r="N690" s="213" t="s">
        <v>44</v>
      </c>
      <c r="O690" s="85"/>
      <c r="P690" s="214">
        <f>O690*H690</f>
        <v>0</v>
      </c>
      <c r="Q690" s="214">
        <v>0</v>
      </c>
      <c r="R690" s="214">
        <f>Q690*H690</f>
        <v>0</v>
      </c>
      <c r="S690" s="214">
        <v>0</v>
      </c>
      <c r="T690" s="215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16" t="s">
        <v>126</v>
      </c>
      <c r="AT690" s="216" t="s">
        <v>121</v>
      </c>
      <c r="AU690" s="216" t="s">
        <v>81</v>
      </c>
      <c r="AY690" s="18" t="s">
        <v>119</v>
      </c>
      <c r="BE690" s="217">
        <f>IF(N690="základní",J690,0)</f>
        <v>0</v>
      </c>
      <c r="BF690" s="217">
        <f>IF(N690="snížená",J690,0)</f>
        <v>0</v>
      </c>
      <c r="BG690" s="217">
        <f>IF(N690="zákl. přenesená",J690,0)</f>
        <v>0</v>
      </c>
      <c r="BH690" s="217">
        <f>IF(N690="sníž. přenesená",J690,0)</f>
        <v>0</v>
      </c>
      <c r="BI690" s="217">
        <f>IF(N690="nulová",J690,0)</f>
        <v>0</v>
      </c>
      <c r="BJ690" s="18" t="s">
        <v>81</v>
      </c>
      <c r="BK690" s="217">
        <f>ROUND(I690*H690,2)</f>
        <v>0</v>
      </c>
      <c r="BL690" s="18" t="s">
        <v>126</v>
      </c>
      <c r="BM690" s="216" t="s">
        <v>1161</v>
      </c>
    </row>
    <row r="691" s="2" customFormat="1">
      <c r="A691" s="39"/>
      <c r="B691" s="40"/>
      <c r="C691" s="41"/>
      <c r="D691" s="225" t="s">
        <v>230</v>
      </c>
      <c r="E691" s="41"/>
      <c r="F691" s="256" t="s">
        <v>1000</v>
      </c>
      <c r="G691" s="41"/>
      <c r="H691" s="41"/>
      <c r="I691" s="220"/>
      <c r="J691" s="41"/>
      <c r="K691" s="41"/>
      <c r="L691" s="45"/>
      <c r="M691" s="221"/>
      <c r="N691" s="222"/>
      <c r="O691" s="85"/>
      <c r="P691" s="85"/>
      <c r="Q691" s="85"/>
      <c r="R691" s="85"/>
      <c r="S691" s="85"/>
      <c r="T691" s="86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230</v>
      </c>
      <c r="AU691" s="18" t="s">
        <v>81</v>
      </c>
    </row>
    <row r="692" s="2" customFormat="1" ht="24.15" customHeight="1">
      <c r="A692" s="39"/>
      <c r="B692" s="40"/>
      <c r="C692" s="205" t="s">
        <v>1162</v>
      </c>
      <c r="D692" s="205" t="s">
        <v>121</v>
      </c>
      <c r="E692" s="206" t="s">
        <v>1163</v>
      </c>
      <c r="F692" s="207" t="s">
        <v>1164</v>
      </c>
      <c r="G692" s="208" t="s">
        <v>257</v>
      </c>
      <c r="H692" s="209">
        <v>6</v>
      </c>
      <c r="I692" s="210"/>
      <c r="J692" s="211">
        <f>ROUND(I692*H692,2)</f>
        <v>0</v>
      </c>
      <c r="K692" s="207" t="s">
        <v>19</v>
      </c>
      <c r="L692" s="45"/>
      <c r="M692" s="212" t="s">
        <v>19</v>
      </c>
      <c r="N692" s="213" t="s">
        <v>44</v>
      </c>
      <c r="O692" s="85"/>
      <c r="P692" s="214">
        <f>O692*H692</f>
        <v>0</v>
      </c>
      <c r="Q692" s="214">
        <v>0</v>
      </c>
      <c r="R692" s="214">
        <f>Q692*H692</f>
        <v>0</v>
      </c>
      <c r="S692" s="214">
        <v>0</v>
      </c>
      <c r="T692" s="215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16" t="s">
        <v>126</v>
      </c>
      <c r="AT692" s="216" t="s">
        <v>121</v>
      </c>
      <c r="AU692" s="216" t="s">
        <v>81</v>
      </c>
      <c r="AY692" s="18" t="s">
        <v>119</v>
      </c>
      <c r="BE692" s="217">
        <f>IF(N692="základní",J692,0)</f>
        <v>0</v>
      </c>
      <c r="BF692" s="217">
        <f>IF(N692="snížená",J692,0)</f>
        <v>0</v>
      </c>
      <c r="BG692" s="217">
        <f>IF(N692="zákl. přenesená",J692,0)</f>
        <v>0</v>
      </c>
      <c r="BH692" s="217">
        <f>IF(N692="sníž. přenesená",J692,0)</f>
        <v>0</v>
      </c>
      <c r="BI692" s="217">
        <f>IF(N692="nulová",J692,0)</f>
        <v>0</v>
      </c>
      <c r="BJ692" s="18" t="s">
        <v>81</v>
      </c>
      <c r="BK692" s="217">
        <f>ROUND(I692*H692,2)</f>
        <v>0</v>
      </c>
      <c r="BL692" s="18" t="s">
        <v>126</v>
      </c>
      <c r="BM692" s="216" t="s">
        <v>1165</v>
      </c>
    </row>
    <row r="693" s="2" customFormat="1">
      <c r="A693" s="39"/>
      <c r="B693" s="40"/>
      <c r="C693" s="41"/>
      <c r="D693" s="225" t="s">
        <v>230</v>
      </c>
      <c r="E693" s="41"/>
      <c r="F693" s="256" t="s">
        <v>1000</v>
      </c>
      <c r="G693" s="41"/>
      <c r="H693" s="41"/>
      <c r="I693" s="220"/>
      <c r="J693" s="41"/>
      <c r="K693" s="41"/>
      <c r="L693" s="45"/>
      <c r="M693" s="221"/>
      <c r="N693" s="222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230</v>
      </c>
      <c r="AU693" s="18" t="s">
        <v>81</v>
      </c>
    </row>
    <row r="694" s="2" customFormat="1" ht="33" customHeight="1">
      <c r="A694" s="39"/>
      <c r="B694" s="40"/>
      <c r="C694" s="205" t="s">
        <v>1166</v>
      </c>
      <c r="D694" s="205" t="s">
        <v>121</v>
      </c>
      <c r="E694" s="206" t="s">
        <v>1167</v>
      </c>
      <c r="F694" s="207" t="s">
        <v>1168</v>
      </c>
      <c r="G694" s="208" t="s">
        <v>257</v>
      </c>
      <c r="H694" s="209">
        <v>4</v>
      </c>
      <c r="I694" s="210"/>
      <c r="J694" s="211">
        <f>ROUND(I694*H694,2)</f>
        <v>0</v>
      </c>
      <c r="K694" s="207" t="s">
        <v>19</v>
      </c>
      <c r="L694" s="45"/>
      <c r="M694" s="212" t="s">
        <v>19</v>
      </c>
      <c r="N694" s="213" t="s">
        <v>44</v>
      </c>
      <c r="O694" s="85"/>
      <c r="P694" s="214">
        <f>O694*H694</f>
        <v>0</v>
      </c>
      <c r="Q694" s="214">
        <v>0</v>
      </c>
      <c r="R694" s="214">
        <f>Q694*H694</f>
        <v>0</v>
      </c>
      <c r="S694" s="214">
        <v>0</v>
      </c>
      <c r="T694" s="215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16" t="s">
        <v>126</v>
      </c>
      <c r="AT694" s="216" t="s">
        <v>121</v>
      </c>
      <c r="AU694" s="216" t="s">
        <v>81</v>
      </c>
      <c r="AY694" s="18" t="s">
        <v>119</v>
      </c>
      <c r="BE694" s="217">
        <f>IF(N694="základní",J694,0)</f>
        <v>0</v>
      </c>
      <c r="BF694" s="217">
        <f>IF(N694="snížená",J694,0)</f>
        <v>0</v>
      </c>
      <c r="BG694" s="217">
        <f>IF(N694="zákl. přenesená",J694,0)</f>
        <v>0</v>
      </c>
      <c r="BH694" s="217">
        <f>IF(N694="sníž. přenesená",J694,0)</f>
        <v>0</v>
      </c>
      <c r="BI694" s="217">
        <f>IF(N694="nulová",J694,0)</f>
        <v>0</v>
      </c>
      <c r="BJ694" s="18" t="s">
        <v>81</v>
      </c>
      <c r="BK694" s="217">
        <f>ROUND(I694*H694,2)</f>
        <v>0</v>
      </c>
      <c r="BL694" s="18" t="s">
        <v>126</v>
      </c>
      <c r="BM694" s="216" t="s">
        <v>1169</v>
      </c>
    </row>
    <row r="695" s="2" customFormat="1">
      <c r="A695" s="39"/>
      <c r="B695" s="40"/>
      <c r="C695" s="41"/>
      <c r="D695" s="225" t="s">
        <v>230</v>
      </c>
      <c r="E695" s="41"/>
      <c r="F695" s="256" t="s">
        <v>1000</v>
      </c>
      <c r="G695" s="41"/>
      <c r="H695" s="41"/>
      <c r="I695" s="220"/>
      <c r="J695" s="41"/>
      <c r="K695" s="41"/>
      <c r="L695" s="45"/>
      <c r="M695" s="221"/>
      <c r="N695" s="222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230</v>
      </c>
      <c r="AU695" s="18" t="s">
        <v>81</v>
      </c>
    </row>
    <row r="696" s="2" customFormat="1" ht="16.5" customHeight="1">
      <c r="A696" s="39"/>
      <c r="B696" s="40"/>
      <c r="C696" s="205" t="s">
        <v>1170</v>
      </c>
      <c r="D696" s="205" t="s">
        <v>121</v>
      </c>
      <c r="E696" s="206" t="s">
        <v>1171</v>
      </c>
      <c r="F696" s="207" t="s">
        <v>1172</v>
      </c>
      <c r="G696" s="208" t="s">
        <v>257</v>
      </c>
      <c r="H696" s="209">
        <v>4</v>
      </c>
      <c r="I696" s="210"/>
      <c r="J696" s="211">
        <f>ROUND(I696*H696,2)</f>
        <v>0</v>
      </c>
      <c r="K696" s="207" t="s">
        <v>19</v>
      </c>
      <c r="L696" s="45"/>
      <c r="M696" s="212" t="s">
        <v>19</v>
      </c>
      <c r="N696" s="213" t="s">
        <v>44</v>
      </c>
      <c r="O696" s="85"/>
      <c r="P696" s="214">
        <f>O696*H696</f>
        <v>0</v>
      </c>
      <c r="Q696" s="214">
        <v>0</v>
      </c>
      <c r="R696" s="214">
        <f>Q696*H696</f>
        <v>0</v>
      </c>
      <c r="S696" s="214">
        <v>0</v>
      </c>
      <c r="T696" s="21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16" t="s">
        <v>126</v>
      </c>
      <c r="AT696" s="216" t="s">
        <v>121</v>
      </c>
      <c r="AU696" s="216" t="s">
        <v>81</v>
      </c>
      <c r="AY696" s="18" t="s">
        <v>119</v>
      </c>
      <c r="BE696" s="217">
        <f>IF(N696="základní",J696,0)</f>
        <v>0</v>
      </c>
      <c r="BF696" s="217">
        <f>IF(N696="snížená",J696,0)</f>
        <v>0</v>
      </c>
      <c r="BG696" s="217">
        <f>IF(N696="zákl. přenesená",J696,0)</f>
        <v>0</v>
      </c>
      <c r="BH696" s="217">
        <f>IF(N696="sníž. přenesená",J696,0)</f>
        <v>0</v>
      </c>
      <c r="BI696" s="217">
        <f>IF(N696="nulová",J696,0)</f>
        <v>0</v>
      </c>
      <c r="BJ696" s="18" t="s">
        <v>81</v>
      </c>
      <c r="BK696" s="217">
        <f>ROUND(I696*H696,2)</f>
        <v>0</v>
      </c>
      <c r="BL696" s="18" t="s">
        <v>126</v>
      </c>
      <c r="BM696" s="216" t="s">
        <v>1173</v>
      </c>
    </row>
    <row r="697" s="2" customFormat="1">
      <c r="A697" s="39"/>
      <c r="B697" s="40"/>
      <c r="C697" s="41"/>
      <c r="D697" s="225" t="s">
        <v>230</v>
      </c>
      <c r="E697" s="41"/>
      <c r="F697" s="256" t="s">
        <v>1000</v>
      </c>
      <c r="G697" s="41"/>
      <c r="H697" s="41"/>
      <c r="I697" s="220"/>
      <c r="J697" s="41"/>
      <c r="K697" s="41"/>
      <c r="L697" s="45"/>
      <c r="M697" s="221"/>
      <c r="N697" s="222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230</v>
      </c>
      <c r="AU697" s="18" t="s">
        <v>81</v>
      </c>
    </row>
    <row r="698" s="2" customFormat="1" ht="16.5" customHeight="1">
      <c r="A698" s="39"/>
      <c r="B698" s="40"/>
      <c r="C698" s="205" t="s">
        <v>1174</v>
      </c>
      <c r="D698" s="205" t="s">
        <v>121</v>
      </c>
      <c r="E698" s="206" t="s">
        <v>1175</v>
      </c>
      <c r="F698" s="207" t="s">
        <v>1176</v>
      </c>
      <c r="G698" s="208" t="s">
        <v>257</v>
      </c>
      <c r="H698" s="209">
        <v>3</v>
      </c>
      <c r="I698" s="210"/>
      <c r="J698" s="211">
        <f>ROUND(I698*H698,2)</f>
        <v>0</v>
      </c>
      <c r="K698" s="207" t="s">
        <v>19</v>
      </c>
      <c r="L698" s="45"/>
      <c r="M698" s="212" t="s">
        <v>19</v>
      </c>
      <c r="N698" s="213" t="s">
        <v>44</v>
      </c>
      <c r="O698" s="85"/>
      <c r="P698" s="214">
        <f>O698*H698</f>
        <v>0</v>
      </c>
      <c r="Q698" s="214">
        <v>0</v>
      </c>
      <c r="R698" s="214">
        <f>Q698*H698</f>
        <v>0</v>
      </c>
      <c r="S698" s="214">
        <v>0</v>
      </c>
      <c r="T698" s="215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16" t="s">
        <v>126</v>
      </c>
      <c r="AT698" s="216" t="s">
        <v>121</v>
      </c>
      <c r="AU698" s="216" t="s">
        <v>81</v>
      </c>
      <c r="AY698" s="18" t="s">
        <v>119</v>
      </c>
      <c r="BE698" s="217">
        <f>IF(N698="základní",J698,0)</f>
        <v>0</v>
      </c>
      <c r="BF698" s="217">
        <f>IF(N698="snížená",J698,0)</f>
        <v>0</v>
      </c>
      <c r="BG698" s="217">
        <f>IF(N698="zákl. přenesená",J698,0)</f>
        <v>0</v>
      </c>
      <c r="BH698" s="217">
        <f>IF(N698="sníž. přenesená",J698,0)</f>
        <v>0</v>
      </c>
      <c r="BI698" s="217">
        <f>IF(N698="nulová",J698,0)</f>
        <v>0</v>
      </c>
      <c r="BJ698" s="18" t="s">
        <v>81</v>
      </c>
      <c r="BK698" s="217">
        <f>ROUND(I698*H698,2)</f>
        <v>0</v>
      </c>
      <c r="BL698" s="18" t="s">
        <v>126</v>
      </c>
      <c r="BM698" s="216" t="s">
        <v>1177</v>
      </c>
    </row>
    <row r="699" s="2" customFormat="1">
      <c r="A699" s="39"/>
      <c r="B699" s="40"/>
      <c r="C699" s="41"/>
      <c r="D699" s="225" t="s">
        <v>230</v>
      </c>
      <c r="E699" s="41"/>
      <c r="F699" s="256" t="s">
        <v>1000</v>
      </c>
      <c r="G699" s="41"/>
      <c r="H699" s="41"/>
      <c r="I699" s="220"/>
      <c r="J699" s="41"/>
      <c r="K699" s="41"/>
      <c r="L699" s="45"/>
      <c r="M699" s="221"/>
      <c r="N699" s="222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230</v>
      </c>
      <c r="AU699" s="18" t="s">
        <v>81</v>
      </c>
    </row>
    <row r="700" s="2" customFormat="1" ht="16.5" customHeight="1">
      <c r="A700" s="39"/>
      <c r="B700" s="40"/>
      <c r="C700" s="205" t="s">
        <v>1178</v>
      </c>
      <c r="D700" s="205" t="s">
        <v>121</v>
      </c>
      <c r="E700" s="206" t="s">
        <v>1179</v>
      </c>
      <c r="F700" s="207" t="s">
        <v>1180</v>
      </c>
      <c r="G700" s="208" t="s">
        <v>257</v>
      </c>
      <c r="H700" s="209">
        <v>1</v>
      </c>
      <c r="I700" s="210"/>
      <c r="J700" s="211">
        <f>ROUND(I700*H700,2)</f>
        <v>0</v>
      </c>
      <c r="K700" s="207" t="s">
        <v>19</v>
      </c>
      <c r="L700" s="45"/>
      <c r="M700" s="212" t="s">
        <v>19</v>
      </c>
      <c r="N700" s="213" t="s">
        <v>44</v>
      </c>
      <c r="O700" s="85"/>
      <c r="P700" s="214">
        <f>O700*H700</f>
        <v>0</v>
      </c>
      <c r="Q700" s="214">
        <v>0</v>
      </c>
      <c r="R700" s="214">
        <f>Q700*H700</f>
        <v>0</v>
      </c>
      <c r="S700" s="214">
        <v>0</v>
      </c>
      <c r="T700" s="21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6" t="s">
        <v>126</v>
      </c>
      <c r="AT700" s="216" t="s">
        <v>121</v>
      </c>
      <c r="AU700" s="216" t="s">
        <v>81</v>
      </c>
      <c r="AY700" s="18" t="s">
        <v>119</v>
      </c>
      <c r="BE700" s="217">
        <f>IF(N700="základní",J700,0)</f>
        <v>0</v>
      </c>
      <c r="BF700" s="217">
        <f>IF(N700="snížená",J700,0)</f>
        <v>0</v>
      </c>
      <c r="BG700" s="217">
        <f>IF(N700="zákl. přenesená",J700,0)</f>
        <v>0</v>
      </c>
      <c r="BH700" s="217">
        <f>IF(N700="sníž. přenesená",J700,0)</f>
        <v>0</v>
      </c>
      <c r="BI700" s="217">
        <f>IF(N700="nulová",J700,0)</f>
        <v>0</v>
      </c>
      <c r="BJ700" s="18" t="s">
        <v>81</v>
      </c>
      <c r="BK700" s="217">
        <f>ROUND(I700*H700,2)</f>
        <v>0</v>
      </c>
      <c r="BL700" s="18" t="s">
        <v>126</v>
      </c>
      <c r="BM700" s="216" t="s">
        <v>1181</v>
      </c>
    </row>
    <row r="701" s="2" customFormat="1">
      <c r="A701" s="39"/>
      <c r="B701" s="40"/>
      <c r="C701" s="41"/>
      <c r="D701" s="225" t="s">
        <v>230</v>
      </c>
      <c r="E701" s="41"/>
      <c r="F701" s="256" t="s">
        <v>1000</v>
      </c>
      <c r="G701" s="41"/>
      <c r="H701" s="41"/>
      <c r="I701" s="220"/>
      <c r="J701" s="41"/>
      <c r="K701" s="41"/>
      <c r="L701" s="45"/>
      <c r="M701" s="221"/>
      <c r="N701" s="222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230</v>
      </c>
      <c r="AU701" s="18" t="s">
        <v>81</v>
      </c>
    </row>
    <row r="702" s="2" customFormat="1" ht="33" customHeight="1">
      <c r="A702" s="39"/>
      <c r="B702" s="40"/>
      <c r="C702" s="205" t="s">
        <v>1182</v>
      </c>
      <c r="D702" s="205" t="s">
        <v>121</v>
      </c>
      <c r="E702" s="206" t="s">
        <v>1183</v>
      </c>
      <c r="F702" s="207" t="s">
        <v>1184</v>
      </c>
      <c r="G702" s="208" t="s">
        <v>257</v>
      </c>
      <c r="H702" s="209">
        <v>3</v>
      </c>
      <c r="I702" s="210"/>
      <c r="J702" s="211">
        <f>ROUND(I702*H702,2)</f>
        <v>0</v>
      </c>
      <c r="K702" s="207" t="s">
        <v>19</v>
      </c>
      <c r="L702" s="45"/>
      <c r="M702" s="212" t="s">
        <v>19</v>
      </c>
      <c r="N702" s="213" t="s">
        <v>44</v>
      </c>
      <c r="O702" s="85"/>
      <c r="P702" s="214">
        <f>O702*H702</f>
        <v>0</v>
      </c>
      <c r="Q702" s="214">
        <v>0</v>
      </c>
      <c r="R702" s="214">
        <f>Q702*H702</f>
        <v>0</v>
      </c>
      <c r="S702" s="214">
        <v>0</v>
      </c>
      <c r="T702" s="215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16" t="s">
        <v>126</v>
      </c>
      <c r="AT702" s="216" t="s">
        <v>121</v>
      </c>
      <c r="AU702" s="216" t="s">
        <v>81</v>
      </c>
      <c r="AY702" s="18" t="s">
        <v>119</v>
      </c>
      <c r="BE702" s="217">
        <f>IF(N702="základní",J702,0)</f>
        <v>0</v>
      </c>
      <c r="BF702" s="217">
        <f>IF(N702="snížená",J702,0)</f>
        <v>0</v>
      </c>
      <c r="BG702" s="217">
        <f>IF(N702="zákl. přenesená",J702,0)</f>
        <v>0</v>
      </c>
      <c r="BH702" s="217">
        <f>IF(N702="sníž. přenesená",J702,0)</f>
        <v>0</v>
      </c>
      <c r="BI702" s="217">
        <f>IF(N702="nulová",J702,0)</f>
        <v>0</v>
      </c>
      <c r="BJ702" s="18" t="s">
        <v>81</v>
      </c>
      <c r="BK702" s="217">
        <f>ROUND(I702*H702,2)</f>
        <v>0</v>
      </c>
      <c r="BL702" s="18" t="s">
        <v>126</v>
      </c>
      <c r="BM702" s="216" t="s">
        <v>1185</v>
      </c>
    </row>
    <row r="703" s="2" customFormat="1">
      <c r="A703" s="39"/>
      <c r="B703" s="40"/>
      <c r="C703" s="41"/>
      <c r="D703" s="225" t="s">
        <v>230</v>
      </c>
      <c r="E703" s="41"/>
      <c r="F703" s="256" t="s">
        <v>1000</v>
      </c>
      <c r="G703" s="41"/>
      <c r="H703" s="41"/>
      <c r="I703" s="220"/>
      <c r="J703" s="41"/>
      <c r="K703" s="41"/>
      <c r="L703" s="45"/>
      <c r="M703" s="221"/>
      <c r="N703" s="222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230</v>
      </c>
      <c r="AU703" s="18" t="s">
        <v>81</v>
      </c>
    </row>
    <row r="704" s="2" customFormat="1" ht="37.8" customHeight="1">
      <c r="A704" s="39"/>
      <c r="B704" s="40"/>
      <c r="C704" s="205" t="s">
        <v>1186</v>
      </c>
      <c r="D704" s="205" t="s">
        <v>121</v>
      </c>
      <c r="E704" s="206" t="s">
        <v>1187</v>
      </c>
      <c r="F704" s="207" t="s">
        <v>1188</v>
      </c>
      <c r="G704" s="208" t="s">
        <v>257</v>
      </c>
      <c r="H704" s="209">
        <v>1</v>
      </c>
      <c r="I704" s="210"/>
      <c r="J704" s="211">
        <f>ROUND(I704*H704,2)</f>
        <v>0</v>
      </c>
      <c r="K704" s="207" t="s">
        <v>19</v>
      </c>
      <c r="L704" s="45"/>
      <c r="M704" s="212" t="s">
        <v>19</v>
      </c>
      <c r="N704" s="213" t="s">
        <v>44</v>
      </c>
      <c r="O704" s="85"/>
      <c r="P704" s="214">
        <f>O704*H704</f>
        <v>0</v>
      </c>
      <c r="Q704" s="214">
        <v>0</v>
      </c>
      <c r="R704" s="214">
        <f>Q704*H704</f>
        <v>0</v>
      </c>
      <c r="S704" s="214">
        <v>0</v>
      </c>
      <c r="T704" s="215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16" t="s">
        <v>126</v>
      </c>
      <c r="AT704" s="216" t="s">
        <v>121</v>
      </c>
      <c r="AU704" s="216" t="s">
        <v>81</v>
      </c>
      <c r="AY704" s="18" t="s">
        <v>119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18" t="s">
        <v>81</v>
      </c>
      <c r="BK704" s="217">
        <f>ROUND(I704*H704,2)</f>
        <v>0</v>
      </c>
      <c r="BL704" s="18" t="s">
        <v>126</v>
      </c>
      <c r="BM704" s="216" t="s">
        <v>1189</v>
      </c>
    </row>
    <row r="705" s="2" customFormat="1">
      <c r="A705" s="39"/>
      <c r="B705" s="40"/>
      <c r="C705" s="41"/>
      <c r="D705" s="225" t="s">
        <v>230</v>
      </c>
      <c r="E705" s="41"/>
      <c r="F705" s="256" t="s">
        <v>1000</v>
      </c>
      <c r="G705" s="41"/>
      <c r="H705" s="41"/>
      <c r="I705" s="220"/>
      <c r="J705" s="41"/>
      <c r="K705" s="41"/>
      <c r="L705" s="45"/>
      <c r="M705" s="221"/>
      <c r="N705" s="222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230</v>
      </c>
      <c r="AU705" s="18" t="s">
        <v>81</v>
      </c>
    </row>
    <row r="706" s="2" customFormat="1" ht="24.15" customHeight="1">
      <c r="A706" s="39"/>
      <c r="B706" s="40"/>
      <c r="C706" s="205" t="s">
        <v>1190</v>
      </c>
      <c r="D706" s="205" t="s">
        <v>121</v>
      </c>
      <c r="E706" s="206" t="s">
        <v>1191</v>
      </c>
      <c r="F706" s="207" t="s">
        <v>1192</v>
      </c>
      <c r="G706" s="208" t="s">
        <v>257</v>
      </c>
      <c r="H706" s="209">
        <v>1</v>
      </c>
      <c r="I706" s="210"/>
      <c r="J706" s="211">
        <f>ROUND(I706*H706,2)</f>
        <v>0</v>
      </c>
      <c r="K706" s="207" t="s">
        <v>19</v>
      </c>
      <c r="L706" s="45"/>
      <c r="M706" s="212" t="s">
        <v>19</v>
      </c>
      <c r="N706" s="213" t="s">
        <v>44</v>
      </c>
      <c r="O706" s="85"/>
      <c r="P706" s="214">
        <f>O706*H706</f>
        <v>0</v>
      </c>
      <c r="Q706" s="214">
        <v>0</v>
      </c>
      <c r="R706" s="214">
        <f>Q706*H706</f>
        <v>0</v>
      </c>
      <c r="S706" s="214">
        <v>0</v>
      </c>
      <c r="T706" s="215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16" t="s">
        <v>126</v>
      </c>
      <c r="AT706" s="216" t="s">
        <v>121</v>
      </c>
      <c r="AU706" s="216" t="s">
        <v>81</v>
      </c>
      <c r="AY706" s="18" t="s">
        <v>119</v>
      </c>
      <c r="BE706" s="217">
        <f>IF(N706="základní",J706,0)</f>
        <v>0</v>
      </c>
      <c r="BF706" s="217">
        <f>IF(N706="snížená",J706,0)</f>
        <v>0</v>
      </c>
      <c r="BG706" s="217">
        <f>IF(N706="zákl. přenesená",J706,0)</f>
        <v>0</v>
      </c>
      <c r="BH706" s="217">
        <f>IF(N706="sníž. přenesená",J706,0)</f>
        <v>0</v>
      </c>
      <c r="BI706" s="217">
        <f>IF(N706="nulová",J706,0)</f>
        <v>0</v>
      </c>
      <c r="BJ706" s="18" t="s">
        <v>81</v>
      </c>
      <c r="BK706" s="217">
        <f>ROUND(I706*H706,2)</f>
        <v>0</v>
      </c>
      <c r="BL706" s="18" t="s">
        <v>126</v>
      </c>
      <c r="BM706" s="216" t="s">
        <v>1193</v>
      </c>
    </row>
    <row r="707" s="2" customFormat="1">
      <c r="A707" s="39"/>
      <c r="B707" s="40"/>
      <c r="C707" s="41"/>
      <c r="D707" s="225" t="s">
        <v>230</v>
      </c>
      <c r="E707" s="41"/>
      <c r="F707" s="256" t="s">
        <v>1000</v>
      </c>
      <c r="G707" s="41"/>
      <c r="H707" s="41"/>
      <c r="I707" s="220"/>
      <c r="J707" s="41"/>
      <c r="K707" s="41"/>
      <c r="L707" s="45"/>
      <c r="M707" s="221"/>
      <c r="N707" s="222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230</v>
      </c>
      <c r="AU707" s="18" t="s">
        <v>81</v>
      </c>
    </row>
    <row r="708" s="2" customFormat="1" ht="24.15" customHeight="1">
      <c r="A708" s="39"/>
      <c r="B708" s="40"/>
      <c r="C708" s="205" t="s">
        <v>1194</v>
      </c>
      <c r="D708" s="205" t="s">
        <v>121</v>
      </c>
      <c r="E708" s="206" t="s">
        <v>1195</v>
      </c>
      <c r="F708" s="207" t="s">
        <v>1196</v>
      </c>
      <c r="G708" s="208" t="s">
        <v>257</v>
      </c>
      <c r="H708" s="209">
        <v>1</v>
      </c>
      <c r="I708" s="210"/>
      <c r="J708" s="211">
        <f>ROUND(I708*H708,2)</f>
        <v>0</v>
      </c>
      <c r="K708" s="207" t="s">
        <v>19</v>
      </c>
      <c r="L708" s="45"/>
      <c r="M708" s="212" t="s">
        <v>19</v>
      </c>
      <c r="N708" s="213" t="s">
        <v>44</v>
      </c>
      <c r="O708" s="85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16" t="s">
        <v>126</v>
      </c>
      <c r="AT708" s="216" t="s">
        <v>121</v>
      </c>
      <c r="AU708" s="216" t="s">
        <v>81</v>
      </c>
      <c r="AY708" s="18" t="s">
        <v>119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18" t="s">
        <v>81</v>
      </c>
      <c r="BK708" s="217">
        <f>ROUND(I708*H708,2)</f>
        <v>0</v>
      </c>
      <c r="BL708" s="18" t="s">
        <v>126</v>
      </c>
      <c r="BM708" s="216" t="s">
        <v>1197</v>
      </c>
    </row>
    <row r="709" s="2" customFormat="1">
      <c r="A709" s="39"/>
      <c r="B709" s="40"/>
      <c r="C709" s="41"/>
      <c r="D709" s="225" t="s">
        <v>230</v>
      </c>
      <c r="E709" s="41"/>
      <c r="F709" s="256" t="s">
        <v>1000</v>
      </c>
      <c r="G709" s="41"/>
      <c r="H709" s="41"/>
      <c r="I709" s="220"/>
      <c r="J709" s="41"/>
      <c r="K709" s="41"/>
      <c r="L709" s="45"/>
      <c r="M709" s="221"/>
      <c r="N709" s="222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230</v>
      </c>
      <c r="AU709" s="18" t="s">
        <v>81</v>
      </c>
    </row>
    <row r="710" s="2" customFormat="1" ht="33" customHeight="1">
      <c r="A710" s="39"/>
      <c r="B710" s="40"/>
      <c r="C710" s="205" t="s">
        <v>1198</v>
      </c>
      <c r="D710" s="205" t="s">
        <v>121</v>
      </c>
      <c r="E710" s="206" t="s">
        <v>1199</v>
      </c>
      <c r="F710" s="207" t="s">
        <v>1200</v>
      </c>
      <c r="G710" s="208" t="s">
        <v>257</v>
      </c>
      <c r="H710" s="209">
        <v>1</v>
      </c>
      <c r="I710" s="210"/>
      <c r="J710" s="211">
        <f>ROUND(I710*H710,2)</f>
        <v>0</v>
      </c>
      <c r="K710" s="207" t="s">
        <v>19</v>
      </c>
      <c r="L710" s="45"/>
      <c r="M710" s="212" t="s">
        <v>19</v>
      </c>
      <c r="N710" s="213" t="s">
        <v>44</v>
      </c>
      <c r="O710" s="85"/>
      <c r="P710" s="214">
        <f>O710*H710</f>
        <v>0</v>
      </c>
      <c r="Q710" s="214">
        <v>0</v>
      </c>
      <c r="R710" s="214">
        <f>Q710*H710</f>
        <v>0</v>
      </c>
      <c r="S710" s="214">
        <v>0</v>
      </c>
      <c r="T710" s="215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16" t="s">
        <v>126</v>
      </c>
      <c r="AT710" s="216" t="s">
        <v>121</v>
      </c>
      <c r="AU710" s="216" t="s">
        <v>81</v>
      </c>
      <c r="AY710" s="18" t="s">
        <v>119</v>
      </c>
      <c r="BE710" s="217">
        <f>IF(N710="základní",J710,0)</f>
        <v>0</v>
      </c>
      <c r="BF710" s="217">
        <f>IF(N710="snížená",J710,0)</f>
        <v>0</v>
      </c>
      <c r="BG710" s="217">
        <f>IF(N710="zákl. přenesená",J710,0)</f>
        <v>0</v>
      </c>
      <c r="BH710" s="217">
        <f>IF(N710="sníž. přenesená",J710,0)</f>
        <v>0</v>
      </c>
      <c r="BI710" s="217">
        <f>IF(N710="nulová",J710,0)</f>
        <v>0</v>
      </c>
      <c r="BJ710" s="18" t="s">
        <v>81</v>
      </c>
      <c r="BK710" s="217">
        <f>ROUND(I710*H710,2)</f>
        <v>0</v>
      </c>
      <c r="BL710" s="18" t="s">
        <v>126</v>
      </c>
      <c r="BM710" s="216" t="s">
        <v>1201</v>
      </c>
    </row>
    <row r="711" s="2" customFormat="1">
      <c r="A711" s="39"/>
      <c r="B711" s="40"/>
      <c r="C711" s="41"/>
      <c r="D711" s="225" t="s">
        <v>230</v>
      </c>
      <c r="E711" s="41"/>
      <c r="F711" s="256" t="s">
        <v>1000</v>
      </c>
      <c r="G711" s="41"/>
      <c r="H711" s="41"/>
      <c r="I711" s="220"/>
      <c r="J711" s="41"/>
      <c r="K711" s="41"/>
      <c r="L711" s="45"/>
      <c r="M711" s="221"/>
      <c r="N711" s="222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230</v>
      </c>
      <c r="AU711" s="18" t="s">
        <v>81</v>
      </c>
    </row>
    <row r="712" s="2" customFormat="1" ht="37.8" customHeight="1">
      <c r="A712" s="39"/>
      <c r="B712" s="40"/>
      <c r="C712" s="205" t="s">
        <v>1202</v>
      </c>
      <c r="D712" s="205" t="s">
        <v>121</v>
      </c>
      <c r="E712" s="206" t="s">
        <v>1203</v>
      </c>
      <c r="F712" s="207" t="s">
        <v>1204</v>
      </c>
      <c r="G712" s="208" t="s">
        <v>257</v>
      </c>
      <c r="H712" s="209">
        <v>2</v>
      </c>
      <c r="I712" s="210"/>
      <c r="J712" s="211">
        <f>ROUND(I712*H712,2)</f>
        <v>0</v>
      </c>
      <c r="K712" s="207" t="s">
        <v>19</v>
      </c>
      <c r="L712" s="45"/>
      <c r="M712" s="212" t="s">
        <v>19</v>
      </c>
      <c r="N712" s="213" t="s">
        <v>44</v>
      </c>
      <c r="O712" s="85"/>
      <c r="P712" s="214">
        <f>O712*H712</f>
        <v>0</v>
      </c>
      <c r="Q712" s="214">
        <v>0</v>
      </c>
      <c r="R712" s="214">
        <f>Q712*H712</f>
        <v>0</v>
      </c>
      <c r="S712" s="214">
        <v>0</v>
      </c>
      <c r="T712" s="215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16" t="s">
        <v>126</v>
      </c>
      <c r="AT712" s="216" t="s">
        <v>121</v>
      </c>
      <c r="AU712" s="216" t="s">
        <v>81</v>
      </c>
      <c r="AY712" s="18" t="s">
        <v>119</v>
      </c>
      <c r="BE712" s="217">
        <f>IF(N712="základní",J712,0)</f>
        <v>0</v>
      </c>
      <c r="BF712" s="217">
        <f>IF(N712="snížená",J712,0)</f>
        <v>0</v>
      </c>
      <c r="BG712" s="217">
        <f>IF(N712="zákl. přenesená",J712,0)</f>
        <v>0</v>
      </c>
      <c r="BH712" s="217">
        <f>IF(N712="sníž. přenesená",J712,0)</f>
        <v>0</v>
      </c>
      <c r="BI712" s="217">
        <f>IF(N712="nulová",J712,0)</f>
        <v>0</v>
      </c>
      <c r="BJ712" s="18" t="s">
        <v>81</v>
      </c>
      <c r="BK712" s="217">
        <f>ROUND(I712*H712,2)</f>
        <v>0</v>
      </c>
      <c r="BL712" s="18" t="s">
        <v>126</v>
      </c>
      <c r="BM712" s="216" t="s">
        <v>1205</v>
      </c>
    </row>
    <row r="713" s="2" customFormat="1">
      <c r="A713" s="39"/>
      <c r="B713" s="40"/>
      <c r="C713" s="41"/>
      <c r="D713" s="225" t="s">
        <v>230</v>
      </c>
      <c r="E713" s="41"/>
      <c r="F713" s="256" t="s">
        <v>1000</v>
      </c>
      <c r="G713" s="41"/>
      <c r="H713" s="41"/>
      <c r="I713" s="220"/>
      <c r="J713" s="41"/>
      <c r="K713" s="41"/>
      <c r="L713" s="45"/>
      <c r="M713" s="221"/>
      <c r="N713" s="222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230</v>
      </c>
      <c r="AU713" s="18" t="s">
        <v>81</v>
      </c>
    </row>
    <row r="714" s="12" customFormat="1" ht="25.92" customHeight="1">
      <c r="A714" s="12"/>
      <c r="B714" s="189"/>
      <c r="C714" s="190"/>
      <c r="D714" s="191" t="s">
        <v>72</v>
      </c>
      <c r="E714" s="192" t="s">
        <v>1206</v>
      </c>
      <c r="F714" s="192" t="s">
        <v>1207</v>
      </c>
      <c r="G714" s="190"/>
      <c r="H714" s="190"/>
      <c r="I714" s="193"/>
      <c r="J714" s="194">
        <f>BK714</f>
        <v>0</v>
      </c>
      <c r="K714" s="190"/>
      <c r="L714" s="195"/>
      <c r="M714" s="196"/>
      <c r="N714" s="197"/>
      <c r="O714" s="197"/>
      <c r="P714" s="198">
        <f>P715+P719</f>
        <v>0</v>
      </c>
      <c r="Q714" s="197"/>
      <c r="R714" s="198">
        <f>R715+R719</f>
        <v>0</v>
      </c>
      <c r="S714" s="197"/>
      <c r="T714" s="199">
        <f>T715+T719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00" t="s">
        <v>157</v>
      </c>
      <c r="AT714" s="201" t="s">
        <v>72</v>
      </c>
      <c r="AU714" s="201" t="s">
        <v>73</v>
      </c>
      <c r="AY714" s="200" t="s">
        <v>119</v>
      </c>
      <c r="BK714" s="202">
        <f>BK715+BK719</f>
        <v>0</v>
      </c>
    </row>
    <row r="715" s="12" customFormat="1" ht="22.8" customHeight="1">
      <c r="A715" s="12"/>
      <c r="B715" s="189"/>
      <c r="C715" s="190"/>
      <c r="D715" s="191" t="s">
        <v>72</v>
      </c>
      <c r="E715" s="203" t="s">
        <v>1208</v>
      </c>
      <c r="F715" s="203" t="s">
        <v>1209</v>
      </c>
      <c r="G715" s="190"/>
      <c r="H715" s="190"/>
      <c r="I715" s="193"/>
      <c r="J715" s="204">
        <f>BK715</f>
        <v>0</v>
      </c>
      <c r="K715" s="190"/>
      <c r="L715" s="195"/>
      <c r="M715" s="196"/>
      <c r="N715" s="197"/>
      <c r="O715" s="197"/>
      <c r="P715" s="198">
        <f>SUM(P716:P718)</f>
        <v>0</v>
      </c>
      <c r="Q715" s="197"/>
      <c r="R715" s="198">
        <f>SUM(R716:R718)</f>
        <v>0</v>
      </c>
      <c r="S715" s="197"/>
      <c r="T715" s="199">
        <f>SUM(T716:T718)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00" t="s">
        <v>157</v>
      </c>
      <c r="AT715" s="201" t="s">
        <v>72</v>
      </c>
      <c r="AU715" s="201" t="s">
        <v>81</v>
      </c>
      <c r="AY715" s="200" t="s">
        <v>119</v>
      </c>
      <c r="BK715" s="202">
        <f>SUM(BK716:BK718)</f>
        <v>0</v>
      </c>
    </row>
    <row r="716" s="2" customFormat="1" ht="16.5" customHeight="1">
      <c r="A716" s="39"/>
      <c r="B716" s="40"/>
      <c r="C716" s="205" t="s">
        <v>1210</v>
      </c>
      <c r="D716" s="205" t="s">
        <v>121</v>
      </c>
      <c r="E716" s="206" t="s">
        <v>1211</v>
      </c>
      <c r="F716" s="207" t="s">
        <v>1209</v>
      </c>
      <c r="G716" s="208" t="s">
        <v>1036</v>
      </c>
      <c r="H716" s="209">
        <v>1</v>
      </c>
      <c r="I716" s="210"/>
      <c r="J716" s="211">
        <f>ROUND(I716*H716,2)</f>
        <v>0</v>
      </c>
      <c r="K716" s="207" t="s">
        <v>125</v>
      </c>
      <c r="L716" s="45"/>
      <c r="M716" s="212" t="s">
        <v>19</v>
      </c>
      <c r="N716" s="213" t="s">
        <v>44</v>
      </c>
      <c r="O716" s="85"/>
      <c r="P716" s="214">
        <f>O716*H716</f>
        <v>0</v>
      </c>
      <c r="Q716" s="214">
        <v>0</v>
      </c>
      <c r="R716" s="214">
        <f>Q716*H716</f>
        <v>0</v>
      </c>
      <c r="S716" s="214">
        <v>0</v>
      </c>
      <c r="T716" s="215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16" t="s">
        <v>1212</v>
      </c>
      <c r="AT716" s="216" t="s">
        <v>121</v>
      </c>
      <c r="AU716" s="216" t="s">
        <v>83</v>
      </c>
      <c r="AY716" s="18" t="s">
        <v>119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18" t="s">
        <v>81</v>
      </c>
      <c r="BK716" s="217">
        <f>ROUND(I716*H716,2)</f>
        <v>0</v>
      </c>
      <c r="BL716" s="18" t="s">
        <v>1212</v>
      </c>
      <c r="BM716" s="216" t="s">
        <v>1213</v>
      </c>
    </row>
    <row r="717" s="2" customFormat="1">
      <c r="A717" s="39"/>
      <c r="B717" s="40"/>
      <c r="C717" s="41"/>
      <c r="D717" s="218" t="s">
        <v>128</v>
      </c>
      <c r="E717" s="41"/>
      <c r="F717" s="219" t="s">
        <v>1214</v>
      </c>
      <c r="G717" s="41"/>
      <c r="H717" s="41"/>
      <c r="I717" s="220"/>
      <c r="J717" s="41"/>
      <c r="K717" s="41"/>
      <c r="L717" s="45"/>
      <c r="M717" s="221"/>
      <c r="N717" s="222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128</v>
      </c>
      <c r="AU717" s="18" t="s">
        <v>83</v>
      </c>
    </row>
    <row r="718" s="2" customFormat="1">
      <c r="A718" s="39"/>
      <c r="B718" s="40"/>
      <c r="C718" s="41"/>
      <c r="D718" s="225" t="s">
        <v>230</v>
      </c>
      <c r="E718" s="41"/>
      <c r="F718" s="256" t="s">
        <v>1215</v>
      </c>
      <c r="G718" s="41"/>
      <c r="H718" s="41"/>
      <c r="I718" s="220"/>
      <c r="J718" s="41"/>
      <c r="K718" s="41"/>
      <c r="L718" s="45"/>
      <c r="M718" s="221"/>
      <c r="N718" s="222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230</v>
      </c>
      <c r="AU718" s="18" t="s">
        <v>83</v>
      </c>
    </row>
    <row r="719" s="12" customFormat="1" ht="22.8" customHeight="1">
      <c r="A719" s="12"/>
      <c r="B719" s="189"/>
      <c r="C719" s="190"/>
      <c r="D719" s="191" t="s">
        <v>72</v>
      </c>
      <c r="E719" s="203" t="s">
        <v>1216</v>
      </c>
      <c r="F719" s="203" t="s">
        <v>1217</v>
      </c>
      <c r="G719" s="190"/>
      <c r="H719" s="190"/>
      <c r="I719" s="193"/>
      <c r="J719" s="204">
        <f>BK719</f>
        <v>0</v>
      </c>
      <c r="K719" s="190"/>
      <c r="L719" s="195"/>
      <c r="M719" s="196"/>
      <c r="N719" s="197"/>
      <c r="O719" s="197"/>
      <c r="P719" s="198">
        <f>SUM(P720:P723)</f>
        <v>0</v>
      </c>
      <c r="Q719" s="197"/>
      <c r="R719" s="198">
        <f>SUM(R720:R723)</f>
        <v>0</v>
      </c>
      <c r="S719" s="197"/>
      <c r="T719" s="199">
        <f>SUM(T720:T723)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0" t="s">
        <v>157</v>
      </c>
      <c r="AT719" s="201" t="s">
        <v>72</v>
      </c>
      <c r="AU719" s="201" t="s">
        <v>81</v>
      </c>
      <c r="AY719" s="200" t="s">
        <v>119</v>
      </c>
      <c r="BK719" s="202">
        <f>SUM(BK720:BK723)</f>
        <v>0</v>
      </c>
    </row>
    <row r="720" s="2" customFormat="1" ht="16.5" customHeight="1">
      <c r="A720" s="39"/>
      <c r="B720" s="40"/>
      <c r="C720" s="205" t="s">
        <v>1218</v>
      </c>
      <c r="D720" s="205" t="s">
        <v>121</v>
      </c>
      <c r="E720" s="206" t="s">
        <v>1219</v>
      </c>
      <c r="F720" s="207" t="s">
        <v>1220</v>
      </c>
      <c r="G720" s="208" t="s">
        <v>1036</v>
      </c>
      <c r="H720" s="209">
        <v>1</v>
      </c>
      <c r="I720" s="210"/>
      <c r="J720" s="211">
        <f>ROUND(I720*H720,2)</f>
        <v>0</v>
      </c>
      <c r="K720" s="207" t="s">
        <v>125</v>
      </c>
      <c r="L720" s="45"/>
      <c r="M720" s="212" t="s">
        <v>19</v>
      </c>
      <c r="N720" s="213" t="s">
        <v>44</v>
      </c>
      <c r="O720" s="85"/>
      <c r="P720" s="214">
        <f>O720*H720</f>
        <v>0</v>
      </c>
      <c r="Q720" s="214">
        <v>0</v>
      </c>
      <c r="R720" s="214">
        <f>Q720*H720</f>
        <v>0</v>
      </c>
      <c r="S720" s="214">
        <v>0</v>
      </c>
      <c r="T720" s="215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16" t="s">
        <v>1212</v>
      </c>
      <c r="AT720" s="216" t="s">
        <v>121</v>
      </c>
      <c r="AU720" s="216" t="s">
        <v>83</v>
      </c>
      <c r="AY720" s="18" t="s">
        <v>119</v>
      </c>
      <c r="BE720" s="217">
        <f>IF(N720="základní",J720,0)</f>
        <v>0</v>
      </c>
      <c r="BF720" s="217">
        <f>IF(N720="snížená",J720,0)</f>
        <v>0</v>
      </c>
      <c r="BG720" s="217">
        <f>IF(N720="zákl. přenesená",J720,0)</f>
        <v>0</v>
      </c>
      <c r="BH720" s="217">
        <f>IF(N720="sníž. přenesená",J720,0)</f>
        <v>0</v>
      </c>
      <c r="BI720" s="217">
        <f>IF(N720="nulová",J720,0)</f>
        <v>0</v>
      </c>
      <c r="BJ720" s="18" t="s">
        <v>81</v>
      </c>
      <c r="BK720" s="217">
        <f>ROUND(I720*H720,2)</f>
        <v>0</v>
      </c>
      <c r="BL720" s="18" t="s">
        <v>1212</v>
      </c>
      <c r="BM720" s="216" t="s">
        <v>1221</v>
      </c>
    </row>
    <row r="721" s="2" customFormat="1">
      <c r="A721" s="39"/>
      <c r="B721" s="40"/>
      <c r="C721" s="41"/>
      <c r="D721" s="218" t="s">
        <v>128</v>
      </c>
      <c r="E721" s="41"/>
      <c r="F721" s="219" t="s">
        <v>1222</v>
      </c>
      <c r="G721" s="41"/>
      <c r="H721" s="41"/>
      <c r="I721" s="220"/>
      <c r="J721" s="41"/>
      <c r="K721" s="41"/>
      <c r="L721" s="45"/>
      <c r="M721" s="221"/>
      <c r="N721" s="222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128</v>
      </c>
      <c r="AU721" s="18" t="s">
        <v>83</v>
      </c>
    </row>
    <row r="722" s="13" customFormat="1">
      <c r="A722" s="13"/>
      <c r="B722" s="223"/>
      <c r="C722" s="224"/>
      <c r="D722" s="225" t="s">
        <v>130</v>
      </c>
      <c r="E722" s="226" t="s">
        <v>19</v>
      </c>
      <c r="F722" s="227" t="s">
        <v>1223</v>
      </c>
      <c r="G722" s="224"/>
      <c r="H722" s="226" t="s">
        <v>19</v>
      </c>
      <c r="I722" s="228"/>
      <c r="J722" s="224"/>
      <c r="K722" s="224"/>
      <c r="L722" s="229"/>
      <c r="M722" s="230"/>
      <c r="N722" s="231"/>
      <c r="O722" s="231"/>
      <c r="P722" s="231"/>
      <c r="Q722" s="231"/>
      <c r="R722" s="231"/>
      <c r="S722" s="231"/>
      <c r="T722" s="23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3" t="s">
        <v>130</v>
      </c>
      <c r="AU722" s="233" t="s">
        <v>83</v>
      </c>
      <c r="AV722" s="13" t="s">
        <v>81</v>
      </c>
      <c r="AW722" s="13" t="s">
        <v>35</v>
      </c>
      <c r="AX722" s="13" t="s">
        <v>73</v>
      </c>
      <c r="AY722" s="233" t="s">
        <v>119</v>
      </c>
    </row>
    <row r="723" s="14" customFormat="1">
      <c r="A723" s="14"/>
      <c r="B723" s="234"/>
      <c r="C723" s="235"/>
      <c r="D723" s="225" t="s">
        <v>130</v>
      </c>
      <c r="E723" s="236" t="s">
        <v>19</v>
      </c>
      <c r="F723" s="237" t="s">
        <v>81</v>
      </c>
      <c r="G723" s="235"/>
      <c r="H723" s="238">
        <v>1</v>
      </c>
      <c r="I723" s="239"/>
      <c r="J723" s="235"/>
      <c r="K723" s="235"/>
      <c r="L723" s="240"/>
      <c r="M723" s="272"/>
      <c r="N723" s="273"/>
      <c r="O723" s="273"/>
      <c r="P723" s="273"/>
      <c r="Q723" s="273"/>
      <c r="R723" s="273"/>
      <c r="S723" s="273"/>
      <c r="T723" s="27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4" t="s">
        <v>130</v>
      </c>
      <c r="AU723" s="244" t="s">
        <v>83</v>
      </c>
      <c r="AV723" s="14" t="s">
        <v>83</v>
      </c>
      <c r="AW723" s="14" t="s">
        <v>35</v>
      </c>
      <c r="AX723" s="14" t="s">
        <v>81</v>
      </c>
      <c r="AY723" s="244" t="s">
        <v>119</v>
      </c>
    </row>
    <row r="724" s="2" customFormat="1" ht="6.96" customHeight="1">
      <c r="A724" s="39"/>
      <c r="B724" s="60"/>
      <c r="C724" s="61"/>
      <c r="D724" s="61"/>
      <c r="E724" s="61"/>
      <c r="F724" s="61"/>
      <c r="G724" s="61"/>
      <c r="H724" s="61"/>
      <c r="I724" s="61"/>
      <c r="J724" s="61"/>
      <c r="K724" s="61"/>
      <c r="L724" s="45"/>
      <c r="M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</sheetData>
  <sheetProtection sheet="1" autoFilter="0" formatColumns="0" formatRows="0" objects="1" scenarios="1" spinCount="100000" saltValue="YSK6mSZCkxHaEczPy/7D7AljZKiFO+qdMAYCAYCffXMsZSmNOvr+bFpb8Lry7URg3Fho/Sc9OL2MuMcTWmzong==" hashValue="6oGqfVVd63SSVOHuQcv3S9n2eAWYKqYjzTWn9HjHXhhhiF9Uq5gMQyt2gFAFzRLBG5YWutxrxucf/448S1OsmA==" algorithmName="SHA-512" password="CC35"/>
  <autoFilter ref="C102:K723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2_02/132112121"/>
    <hyperlink ref="F114" r:id="rId2" display="https://podminky.urs.cz/item/CS_URS_2022_02/174111101"/>
    <hyperlink ref="F121" r:id="rId3" display="https://podminky.urs.cz/item/CS_URS_2022_02/167111101"/>
    <hyperlink ref="F125" r:id="rId4" display="https://podminky.urs.cz/item/CS_URS_2022_02/162751117"/>
    <hyperlink ref="F128" r:id="rId5" display="https://podminky.urs.cz/item/CS_URS_2022_02/162751119"/>
    <hyperlink ref="F132" r:id="rId6" display="https://podminky.urs.cz/item/CS_URS_2022_02/171251201"/>
    <hyperlink ref="F134" r:id="rId7" display="https://podminky.urs.cz/item/CS_URS_2022_02/171201221"/>
    <hyperlink ref="F138" r:id="rId8" display="https://podminky.urs.cz/item/CS_URS_2022_02/271532212"/>
    <hyperlink ref="F143" r:id="rId9" display="https://podminky.urs.cz/item/CS_URS_2022_02/319202331"/>
    <hyperlink ref="F151" r:id="rId10" display="https://podminky.urs.cz/item/CS_URS_2022_02/330321515"/>
    <hyperlink ref="F159" r:id="rId11" display="https://podminky.urs.cz/item/CS_URS_2022_02/331351125"/>
    <hyperlink ref="F166" r:id="rId12" display="https://podminky.urs.cz/item/CS_URS_2022_02/331351126"/>
    <hyperlink ref="F168" r:id="rId13" display="https://podminky.urs.cz/item/CS_URS_2022_02/331351911"/>
    <hyperlink ref="F175" r:id="rId14" display="https://podminky.urs.cz/item/CS_URS_2022_02/331361821"/>
    <hyperlink ref="F183" r:id="rId15" display="https://podminky.urs.cz/item/CS_URS_2022_02/430321414"/>
    <hyperlink ref="F190" r:id="rId16" display="https://podminky.urs.cz/item/CS_URS_2022_02/430361821"/>
    <hyperlink ref="F195" r:id="rId17" display="https://podminky.urs.cz/item/CS_URS_2022_02/596811312"/>
    <hyperlink ref="F201" r:id="rId18" display="https://podminky.urs.cz/item/CS_URS_2022_02/564831111"/>
    <hyperlink ref="F207" r:id="rId19" display="https://podminky.urs.cz/item/CS_URS_2022_02/596811311"/>
    <hyperlink ref="F213" r:id="rId20" display="https://podminky.urs.cz/item/CS_URS_2022_02/564831111"/>
    <hyperlink ref="F219" r:id="rId21" display="https://podminky.urs.cz/item/CS_URS_2022_02/591211111"/>
    <hyperlink ref="F228" r:id="rId22" display="https://podminky.urs.cz/item/CS_URS_2022_02/564831111"/>
    <hyperlink ref="F234" r:id="rId23" display="https://podminky.urs.cz/item/CS_URS_2022_02/579231312"/>
    <hyperlink ref="F238" r:id="rId24" display="https://podminky.urs.cz/item/CS_URS_2022_02/564811112"/>
    <hyperlink ref="F242" r:id="rId25" display="https://podminky.urs.cz/item/CS_URS_2022_02/631311115"/>
    <hyperlink ref="F261" r:id="rId26" display="https://podminky.urs.cz/item/CS_URS_2022_02/564710011"/>
    <hyperlink ref="F265" r:id="rId27" display="https://podminky.urs.cz/item/CS_URS_2022_02/181411151"/>
    <hyperlink ref="F270" r:id="rId28" display="https://podminky.urs.cz/item/CS_URS_2022_02/182303111"/>
    <hyperlink ref="F277" r:id="rId29" display="https://podminky.urs.cz/item/CS_URS_2022_02/622635021"/>
    <hyperlink ref="F285" r:id="rId30" display="https://podminky.urs.cz/item/CS_URS_2022_02/631311116"/>
    <hyperlink ref="F296" r:id="rId31" display="https://podminky.urs.cz/item/CS_URS_2022_02/631319011"/>
    <hyperlink ref="F298" r:id="rId32" display="https://podminky.urs.cz/item/CS_URS_2022_02/631319171"/>
    <hyperlink ref="F300" r:id="rId33" display="https://podminky.urs.cz/item/CS_URS_2022_02/631362021"/>
    <hyperlink ref="F312" r:id="rId34" display="https://podminky.urs.cz/item/CS_URS_2022_02/634911124"/>
    <hyperlink ref="F319" r:id="rId35" display="https://podminky.urs.cz/item/CS_URS_2022_02/634662111"/>
    <hyperlink ref="F322" r:id="rId36" display="https://podminky.urs.cz/item/CS_URS_2022_02/894302161"/>
    <hyperlink ref="F330" r:id="rId37" display="https://podminky.urs.cz/item/CS_URS_2022_02/894502201"/>
    <hyperlink ref="F341" r:id="rId38" display="https://podminky.urs.cz/item/CS_URS_2022_02/894608112"/>
    <hyperlink ref="F345" r:id="rId39" display="https://podminky.urs.cz/item/CS_URS_2022_02/899101113"/>
    <hyperlink ref="F349" r:id="rId40" display="https://podminky.urs.cz/item/CS_URS_2022_02/899103113"/>
    <hyperlink ref="F354" r:id="rId41" display="https://podminky.urs.cz/item/CS_URS_2022_02/916231213"/>
    <hyperlink ref="F360" r:id="rId42" display="https://podminky.urs.cz/item/CS_URS_2022_02/451577777"/>
    <hyperlink ref="F364" r:id="rId43" display="https://podminky.urs.cz/item/CS_URS_2022_02/919726121"/>
    <hyperlink ref="F375" r:id="rId44" display="https://podminky.urs.cz/item/CS_URS_2022_02/919726122"/>
    <hyperlink ref="F382" r:id="rId45" display="https://podminky.urs.cz/item/CS_URS_2022_02/935113111"/>
    <hyperlink ref="F392" r:id="rId46" display="https://podminky.urs.cz/item/CS_URS_2022_02/952901131"/>
    <hyperlink ref="F400" r:id="rId47" display="https://podminky.urs.cz/item/CS_URS_2022_02/952902501"/>
    <hyperlink ref="F413" r:id="rId48" display="https://podminky.urs.cz/item/CS_URS_2022_02/998229112"/>
    <hyperlink ref="F416" r:id="rId49" display="https://podminky.urs.cz/item/CS_URS_2022_02/998223011"/>
    <hyperlink ref="F419" r:id="rId50" display="https://podminky.urs.cz/item/CS_URS_2022_02/998223094"/>
    <hyperlink ref="F421" r:id="rId51" display="https://podminky.urs.cz/item/CS_URS_2022_02/998223095"/>
    <hyperlink ref="F427" r:id="rId52" display="https://podminky.urs.cz/item/CS_URS_2022_02/711112001"/>
    <hyperlink ref="F436" r:id="rId53" display="https://podminky.urs.cz/item/CS_URS_2022_02/711142559"/>
    <hyperlink ref="F445" r:id="rId54" display="https://podminky.urs.cz/item/CS_URS_2022_02/711142559"/>
    <hyperlink ref="F454" r:id="rId55" display="https://podminky.urs.cz/item/CS_URS_2022_02/711161212"/>
    <hyperlink ref="F461" r:id="rId56" display="https://podminky.urs.cz/item/CS_URS_2022_02/998711201"/>
    <hyperlink ref="F464" r:id="rId57" display="https://podminky.urs.cz/item/CS_URS_2022_02/712311101"/>
    <hyperlink ref="F477" r:id="rId58" display="https://podminky.urs.cz/item/CS_URS_2022_02/712332122"/>
    <hyperlink ref="F488" r:id="rId59" display="https://podminky.urs.cz/item/CS_URS_2022_02/712341559"/>
    <hyperlink ref="F501" r:id="rId60" display="https://podminky.urs.cz/item/CS_URS_2022_02/712341559"/>
    <hyperlink ref="F514" r:id="rId61" display="https://podminky.urs.cz/item/CS_URS_2022_02/712341715"/>
    <hyperlink ref="F522" r:id="rId62" display="https://podminky.urs.cz/item/CS_URS_2022_02/712771611"/>
    <hyperlink ref="F538" r:id="rId63" display="https://podminky.urs.cz/item/CS_URS_2022_02/712811101"/>
    <hyperlink ref="F547" r:id="rId64" display="https://podminky.urs.cz/item/CS_URS_2022_02/712841559"/>
    <hyperlink ref="F556" r:id="rId65" display="https://podminky.urs.cz/item/CS_URS_2022_02/712841559"/>
    <hyperlink ref="F565" r:id="rId66" display="https://podminky.urs.cz/item/CS_URS_2022_02/998712201"/>
    <hyperlink ref="F568" r:id="rId67" display="https://podminky.urs.cz/item/CS_URS_2022_02/713141212"/>
    <hyperlink ref="F577" r:id="rId68" display="https://podminky.urs.cz/item/CS_URS_2022_02/998713201"/>
    <hyperlink ref="F580" r:id="rId69" display="https://podminky.urs.cz/item/CS_URS_2022_02/721173315"/>
    <hyperlink ref="F584" r:id="rId70" display="https://podminky.urs.cz/item/CS_URS_2022_02/721239114"/>
    <hyperlink ref="F594" r:id="rId71" display="https://podminky.urs.cz/item/CS_URS_2022_02/998721201"/>
    <hyperlink ref="F616" r:id="rId72" display="https://podminky.urs.cz/item/CS_URS_2022_02/998741201"/>
    <hyperlink ref="F622" r:id="rId73" display="https://podminky.urs.cz/item/CS_URS_2022_02/783442101"/>
    <hyperlink ref="F629" r:id="rId74" display="https://podminky.urs.cz/item/CS_URS_2022_02/998764201"/>
    <hyperlink ref="F632" r:id="rId75" display="https://podminky.urs.cz/item/CS_URS_2022_02/767531111"/>
    <hyperlink ref="F640" r:id="rId76" display="https://podminky.urs.cz/item/CS_URS_2022_02/767531121"/>
    <hyperlink ref="F649" r:id="rId77" display="https://podminky.urs.cz/item/CS_URS_2022_02/772991442"/>
    <hyperlink ref="F653" r:id="rId78" display="https://podminky.urs.cz/item/CS_URS_2022_02/985131111"/>
    <hyperlink ref="F657" r:id="rId79" display="https://podminky.urs.cz/item/CS_URS_2022_02/772211313"/>
    <hyperlink ref="F664" r:id="rId80" display="https://podminky.urs.cz/item/CS_URS_2022_02/772991411"/>
    <hyperlink ref="F668" r:id="rId81" display="https://podminky.urs.cz/item/CS_URS_2022_02/772991422"/>
    <hyperlink ref="F672" r:id="rId82" display="https://podminky.urs.cz/item/CS_URS_2022_02/998772201"/>
    <hyperlink ref="F675" r:id="rId83" display="https://podminky.urs.cz/item/CS_URS_2022_02/783306801"/>
    <hyperlink ref="F677" r:id="rId84" display="https://podminky.urs.cz/item/CS_URS_2022_02/783301313"/>
    <hyperlink ref="F679" r:id="rId85" display="https://podminky.urs.cz/item/CS_URS_2022_02/783314203"/>
    <hyperlink ref="F687" r:id="rId86" display="https://podminky.urs.cz/item/CS_URS_2022_02/783317101"/>
    <hyperlink ref="F717" r:id="rId87" display="https://podminky.urs.cz/item/CS_URS_2022_02/030001000"/>
    <hyperlink ref="F721" r:id="rId88" display="https://podminky.urs.cz/item/CS_URS_2022_02/06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1224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1225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1226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1227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1228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1229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1230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1231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1232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1233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1234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80</v>
      </c>
      <c r="F18" s="286" t="s">
        <v>1235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1236</v>
      </c>
      <c r="F19" s="286" t="s">
        <v>1237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1238</v>
      </c>
      <c r="F20" s="286" t="s">
        <v>1239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1240</v>
      </c>
      <c r="F21" s="286" t="s">
        <v>1241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1156</v>
      </c>
      <c r="F22" s="286" t="s">
        <v>1157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1242</v>
      </c>
      <c r="F23" s="286" t="s">
        <v>1243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1244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1245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1246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1247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1248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1249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1250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1251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1252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105</v>
      </c>
      <c r="F36" s="286"/>
      <c r="G36" s="286" t="s">
        <v>1253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1254</v>
      </c>
      <c r="F37" s="286"/>
      <c r="G37" s="286" t="s">
        <v>1255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54</v>
      </c>
      <c r="F38" s="286"/>
      <c r="G38" s="286" t="s">
        <v>1256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55</v>
      </c>
      <c r="F39" s="286"/>
      <c r="G39" s="286" t="s">
        <v>1257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106</v>
      </c>
      <c r="F40" s="286"/>
      <c r="G40" s="286" t="s">
        <v>1258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107</v>
      </c>
      <c r="F41" s="286"/>
      <c r="G41" s="286" t="s">
        <v>1259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1260</v>
      </c>
      <c r="F42" s="286"/>
      <c r="G42" s="286" t="s">
        <v>1261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1262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1263</v>
      </c>
      <c r="F44" s="286"/>
      <c r="G44" s="286" t="s">
        <v>1264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109</v>
      </c>
      <c r="F45" s="286"/>
      <c r="G45" s="286" t="s">
        <v>1265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1266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1267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1268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1269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1270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1271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1272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1273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1274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1275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1276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1277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1278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1279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1280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1281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1282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1283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1284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1285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1286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1287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1288</v>
      </c>
      <c r="D76" s="304"/>
      <c r="E76" s="304"/>
      <c r="F76" s="304" t="s">
        <v>1289</v>
      </c>
      <c r="G76" s="305"/>
      <c r="H76" s="304" t="s">
        <v>55</v>
      </c>
      <c r="I76" s="304" t="s">
        <v>58</v>
      </c>
      <c r="J76" s="304" t="s">
        <v>1290</v>
      </c>
      <c r="K76" s="303"/>
    </row>
    <row r="77" s="1" customFormat="1" ht="17.25" customHeight="1">
      <c r="B77" s="301"/>
      <c r="C77" s="306" t="s">
        <v>1291</v>
      </c>
      <c r="D77" s="306"/>
      <c r="E77" s="306"/>
      <c r="F77" s="307" t="s">
        <v>1292</v>
      </c>
      <c r="G77" s="308"/>
      <c r="H77" s="306"/>
      <c r="I77" s="306"/>
      <c r="J77" s="306" t="s">
        <v>1293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54</v>
      </c>
      <c r="D79" s="311"/>
      <c r="E79" s="311"/>
      <c r="F79" s="312" t="s">
        <v>1294</v>
      </c>
      <c r="G79" s="313"/>
      <c r="H79" s="289" t="s">
        <v>1295</v>
      </c>
      <c r="I79" s="289" t="s">
        <v>1296</v>
      </c>
      <c r="J79" s="289">
        <v>20</v>
      </c>
      <c r="K79" s="303"/>
    </row>
    <row r="80" s="1" customFormat="1" ht="15" customHeight="1">
      <c r="B80" s="301"/>
      <c r="C80" s="289" t="s">
        <v>1297</v>
      </c>
      <c r="D80" s="289"/>
      <c r="E80" s="289"/>
      <c r="F80" s="312" t="s">
        <v>1294</v>
      </c>
      <c r="G80" s="313"/>
      <c r="H80" s="289" t="s">
        <v>1298</v>
      </c>
      <c r="I80" s="289" t="s">
        <v>1296</v>
      </c>
      <c r="J80" s="289">
        <v>120</v>
      </c>
      <c r="K80" s="303"/>
    </row>
    <row r="81" s="1" customFormat="1" ht="15" customHeight="1">
      <c r="B81" s="314"/>
      <c r="C81" s="289" t="s">
        <v>1299</v>
      </c>
      <c r="D81" s="289"/>
      <c r="E81" s="289"/>
      <c r="F81" s="312" t="s">
        <v>1300</v>
      </c>
      <c r="G81" s="313"/>
      <c r="H81" s="289" t="s">
        <v>1301</v>
      </c>
      <c r="I81" s="289" t="s">
        <v>1296</v>
      </c>
      <c r="J81" s="289">
        <v>50</v>
      </c>
      <c r="K81" s="303"/>
    </row>
    <row r="82" s="1" customFormat="1" ht="15" customHeight="1">
      <c r="B82" s="314"/>
      <c r="C82" s="289" t="s">
        <v>1302</v>
      </c>
      <c r="D82" s="289"/>
      <c r="E82" s="289"/>
      <c r="F82" s="312" t="s">
        <v>1294</v>
      </c>
      <c r="G82" s="313"/>
      <c r="H82" s="289" t="s">
        <v>1303</v>
      </c>
      <c r="I82" s="289" t="s">
        <v>1304</v>
      </c>
      <c r="J82" s="289"/>
      <c r="K82" s="303"/>
    </row>
    <row r="83" s="1" customFormat="1" ht="15" customHeight="1">
      <c r="B83" s="314"/>
      <c r="C83" s="315" t="s">
        <v>1305</v>
      </c>
      <c r="D83" s="315"/>
      <c r="E83" s="315"/>
      <c r="F83" s="316" t="s">
        <v>1300</v>
      </c>
      <c r="G83" s="315"/>
      <c r="H83" s="315" t="s">
        <v>1306</v>
      </c>
      <c r="I83" s="315" t="s">
        <v>1296</v>
      </c>
      <c r="J83" s="315">
        <v>15</v>
      </c>
      <c r="K83" s="303"/>
    </row>
    <row r="84" s="1" customFormat="1" ht="15" customHeight="1">
      <c r="B84" s="314"/>
      <c r="C84" s="315" t="s">
        <v>1307</v>
      </c>
      <c r="D84" s="315"/>
      <c r="E84" s="315"/>
      <c r="F84" s="316" t="s">
        <v>1300</v>
      </c>
      <c r="G84" s="315"/>
      <c r="H84" s="315" t="s">
        <v>1308</v>
      </c>
      <c r="I84" s="315" t="s">
        <v>1296</v>
      </c>
      <c r="J84" s="315">
        <v>15</v>
      </c>
      <c r="K84" s="303"/>
    </row>
    <row r="85" s="1" customFormat="1" ht="15" customHeight="1">
      <c r="B85" s="314"/>
      <c r="C85" s="315" t="s">
        <v>1309</v>
      </c>
      <c r="D85" s="315"/>
      <c r="E85" s="315"/>
      <c r="F85" s="316" t="s">
        <v>1300</v>
      </c>
      <c r="G85" s="315"/>
      <c r="H85" s="315" t="s">
        <v>1310</v>
      </c>
      <c r="I85" s="315" t="s">
        <v>1296</v>
      </c>
      <c r="J85" s="315">
        <v>20</v>
      </c>
      <c r="K85" s="303"/>
    </row>
    <row r="86" s="1" customFormat="1" ht="15" customHeight="1">
      <c r="B86" s="314"/>
      <c r="C86" s="315" t="s">
        <v>1311</v>
      </c>
      <c r="D86" s="315"/>
      <c r="E86" s="315"/>
      <c r="F86" s="316" t="s">
        <v>1300</v>
      </c>
      <c r="G86" s="315"/>
      <c r="H86" s="315" t="s">
        <v>1312</v>
      </c>
      <c r="I86" s="315" t="s">
        <v>1296</v>
      </c>
      <c r="J86" s="315">
        <v>20</v>
      </c>
      <c r="K86" s="303"/>
    </row>
    <row r="87" s="1" customFormat="1" ht="15" customHeight="1">
      <c r="B87" s="314"/>
      <c r="C87" s="289" t="s">
        <v>1313</v>
      </c>
      <c r="D87" s="289"/>
      <c r="E87" s="289"/>
      <c r="F87" s="312" t="s">
        <v>1300</v>
      </c>
      <c r="G87" s="313"/>
      <c r="H87" s="289" t="s">
        <v>1314</v>
      </c>
      <c r="I87" s="289" t="s">
        <v>1296</v>
      </c>
      <c r="J87" s="289">
        <v>50</v>
      </c>
      <c r="K87" s="303"/>
    </row>
    <row r="88" s="1" customFormat="1" ht="15" customHeight="1">
      <c r="B88" s="314"/>
      <c r="C88" s="289" t="s">
        <v>1315</v>
      </c>
      <c r="D88" s="289"/>
      <c r="E88" s="289"/>
      <c r="F88" s="312" t="s">
        <v>1300</v>
      </c>
      <c r="G88" s="313"/>
      <c r="H88" s="289" t="s">
        <v>1316</v>
      </c>
      <c r="I88" s="289" t="s">
        <v>1296</v>
      </c>
      <c r="J88" s="289">
        <v>20</v>
      </c>
      <c r="K88" s="303"/>
    </row>
    <row r="89" s="1" customFormat="1" ht="15" customHeight="1">
      <c r="B89" s="314"/>
      <c r="C89" s="289" t="s">
        <v>1317</v>
      </c>
      <c r="D89" s="289"/>
      <c r="E89" s="289"/>
      <c r="F89" s="312" t="s">
        <v>1300</v>
      </c>
      <c r="G89" s="313"/>
      <c r="H89" s="289" t="s">
        <v>1318</v>
      </c>
      <c r="I89" s="289" t="s">
        <v>1296</v>
      </c>
      <c r="J89" s="289">
        <v>20</v>
      </c>
      <c r="K89" s="303"/>
    </row>
    <row r="90" s="1" customFormat="1" ht="15" customHeight="1">
      <c r="B90" s="314"/>
      <c r="C90" s="289" t="s">
        <v>1319</v>
      </c>
      <c r="D90" s="289"/>
      <c r="E90" s="289"/>
      <c r="F90" s="312" t="s">
        <v>1300</v>
      </c>
      <c r="G90" s="313"/>
      <c r="H90" s="289" t="s">
        <v>1320</v>
      </c>
      <c r="I90" s="289" t="s">
        <v>1296</v>
      </c>
      <c r="J90" s="289">
        <v>50</v>
      </c>
      <c r="K90" s="303"/>
    </row>
    <row r="91" s="1" customFormat="1" ht="15" customHeight="1">
      <c r="B91" s="314"/>
      <c r="C91" s="289" t="s">
        <v>1321</v>
      </c>
      <c r="D91" s="289"/>
      <c r="E91" s="289"/>
      <c r="F91" s="312" t="s">
        <v>1300</v>
      </c>
      <c r="G91" s="313"/>
      <c r="H91" s="289" t="s">
        <v>1321</v>
      </c>
      <c r="I91" s="289" t="s">
        <v>1296</v>
      </c>
      <c r="J91" s="289">
        <v>50</v>
      </c>
      <c r="K91" s="303"/>
    </row>
    <row r="92" s="1" customFormat="1" ht="15" customHeight="1">
      <c r="B92" s="314"/>
      <c r="C92" s="289" t="s">
        <v>1322</v>
      </c>
      <c r="D92" s="289"/>
      <c r="E92" s="289"/>
      <c r="F92" s="312" t="s">
        <v>1300</v>
      </c>
      <c r="G92" s="313"/>
      <c r="H92" s="289" t="s">
        <v>1323</v>
      </c>
      <c r="I92" s="289" t="s">
        <v>1296</v>
      </c>
      <c r="J92" s="289">
        <v>255</v>
      </c>
      <c r="K92" s="303"/>
    </row>
    <row r="93" s="1" customFormat="1" ht="15" customHeight="1">
      <c r="B93" s="314"/>
      <c r="C93" s="289" t="s">
        <v>1324</v>
      </c>
      <c r="D93" s="289"/>
      <c r="E93" s="289"/>
      <c r="F93" s="312" t="s">
        <v>1294</v>
      </c>
      <c r="G93" s="313"/>
      <c r="H93" s="289" t="s">
        <v>1325</v>
      </c>
      <c r="I93" s="289" t="s">
        <v>1326</v>
      </c>
      <c r="J93" s="289"/>
      <c r="K93" s="303"/>
    </row>
    <row r="94" s="1" customFormat="1" ht="15" customHeight="1">
      <c r="B94" s="314"/>
      <c r="C94" s="289" t="s">
        <v>1327</v>
      </c>
      <c r="D94" s="289"/>
      <c r="E94" s="289"/>
      <c r="F94" s="312" t="s">
        <v>1294</v>
      </c>
      <c r="G94" s="313"/>
      <c r="H94" s="289" t="s">
        <v>1328</v>
      </c>
      <c r="I94" s="289" t="s">
        <v>1329</v>
      </c>
      <c r="J94" s="289"/>
      <c r="K94" s="303"/>
    </row>
    <row r="95" s="1" customFormat="1" ht="15" customHeight="1">
      <c r="B95" s="314"/>
      <c r="C95" s="289" t="s">
        <v>1330</v>
      </c>
      <c r="D95" s="289"/>
      <c r="E95" s="289"/>
      <c r="F95" s="312" t="s">
        <v>1294</v>
      </c>
      <c r="G95" s="313"/>
      <c r="H95" s="289" t="s">
        <v>1330</v>
      </c>
      <c r="I95" s="289" t="s">
        <v>1329</v>
      </c>
      <c r="J95" s="289"/>
      <c r="K95" s="303"/>
    </row>
    <row r="96" s="1" customFormat="1" ht="15" customHeight="1">
      <c r="B96" s="314"/>
      <c r="C96" s="289" t="s">
        <v>39</v>
      </c>
      <c r="D96" s="289"/>
      <c r="E96" s="289"/>
      <c r="F96" s="312" t="s">
        <v>1294</v>
      </c>
      <c r="G96" s="313"/>
      <c r="H96" s="289" t="s">
        <v>1331</v>
      </c>
      <c r="I96" s="289" t="s">
        <v>1329</v>
      </c>
      <c r="J96" s="289"/>
      <c r="K96" s="303"/>
    </row>
    <row r="97" s="1" customFormat="1" ht="15" customHeight="1">
      <c r="B97" s="314"/>
      <c r="C97" s="289" t="s">
        <v>49</v>
      </c>
      <c r="D97" s="289"/>
      <c r="E97" s="289"/>
      <c r="F97" s="312" t="s">
        <v>1294</v>
      </c>
      <c r="G97" s="313"/>
      <c r="H97" s="289" t="s">
        <v>1332</v>
      </c>
      <c r="I97" s="289" t="s">
        <v>1329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1333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1288</v>
      </c>
      <c r="D103" s="304"/>
      <c r="E103" s="304"/>
      <c r="F103" s="304" t="s">
        <v>1289</v>
      </c>
      <c r="G103" s="305"/>
      <c r="H103" s="304" t="s">
        <v>55</v>
      </c>
      <c r="I103" s="304" t="s">
        <v>58</v>
      </c>
      <c r="J103" s="304" t="s">
        <v>1290</v>
      </c>
      <c r="K103" s="303"/>
    </row>
    <row r="104" s="1" customFormat="1" ht="17.25" customHeight="1">
      <c r="B104" s="301"/>
      <c r="C104" s="306" t="s">
        <v>1291</v>
      </c>
      <c r="D104" s="306"/>
      <c r="E104" s="306"/>
      <c r="F104" s="307" t="s">
        <v>1292</v>
      </c>
      <c r="G104" s="308"/>
      <c r="H104" s="306"/>
      <c r="I104" s="306"/>
      <c r="J104" s="306" t="s">
        <v>1293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54</v>
      </c>
      <c r="D106" s="311"/>
      <c r="E106" s="311"/>
      <c r="F106" s="312" t="s">
        <v>1294</v>
      </c>
      <c r="G106" s="289"/>
      <c r="H106" s="289" t="s">
        <v>1334</v>
      </c>
      <c r="I106" s="289" t="s">
        <v>1296</v>
      </c>
      <c r="J106" s="289">
        <v>20</v>
      </c>
      <c r="K106" s="303"/>
    </row>
    <row r="107" s="1" customFormat="1" ht="15" customHeight="1">
      <c r="B107" s="301"/>
      <c r="C107" s="289" t="s">
        <v>1297</v>
      </c>
      <c r="D107" s="289"/>
      <c r="E107" s="289"/>
      <c r="F107" s="312" t="s">
        <v>1294</v>
      </c>
      <c r="G107" s="289"/>
      <c r="H107" s="289" t="s">
        <v>1334</v>
      </c>
      <c r="I107" s="289" t="s">
        <v>1296</v>
      </c>
      <c r="J107" s="289">
        <v>120</v>
      </c>
      <c r="K107" s="303"/>
    </row>
    <row r="108" s="1" customFormat="1" ht="15" customHeight="1">
      <c r="B108" s="314"/>
      <c r="C108" s="289" t="s">
        <v>1299</v>
      </c>
      <c r="D108" s="289"/>
      <c r="E108" s="289"/>
      <c r="F108" s="312" t="s">
        <v>1300</v>
      </c>
      <c r="G108" s="289"/>
      <c r="H108" s="289" t="s">
        <v>1334</v>
      </c>
      <c r="I108" s="289" t="s">
        <v>1296</v>
      </c>
      <c r="J108" s="289">
        <v>50</v>
      </c>
      <c r="K108" s="303"/>
    </row>
    <row r="109" s="1" customFormat="1" ht="15" customHeight="1">
      <c r="B109" s="314"/>
      <c r="C109" s="289" t="s">
        <v>1302</v>
      </c>
      <c r="D109" s="289"/>
      <c r="E109" s="289"/>
      <c r="F109" s="312" t="s">
        <v>1294</v>
      </c>
      <c r="G109" s="289"/>
      <c r="H109" s="289" t="s">
        <v>1334</v>
      </c>
      <c r="I109" s="289" t="s">
        <v>1304</v>
      </c>
      <c r="J109" s="289"/>
      <c r="K109" s="303"/>
    </row>
    <row r="110" s="1" customFormat="1" ht="15" customHeight="1">
      <c r="B110" s="314"/>
      <c r="C110" s="289" t="s">
        <v>1313</v>
      </c>
      <c r="D110" s="289"/>
      <c r="E110" s="289"/>
      <c r="F110" s="312" t="s">
        <v>1300</v>
      </c>
      <c r="G110" s="289"/>
      <c r="H110" s="289" t="s">
        <v>1334</v>
      </c>
      <c r="I110" s="289" t="s">
        <v>1296</v>
      </c>
      <c r="J110" s="289">
        <v>50</v>
      </c>
      <c r="K110" s="303"/>
    </row>
    <row r="111" s="1" customFormat="1" ht="15" customHeight="1">
      <c r="B111" s="314"/>
      <c r="C111" s="289" t="s">
        <v>1321</v>
      </c>
      <c r="D111" s="289"/>
      <c r="E111" s="289"/>
      <c r="F111" s="312" t="s">
        <v>1300</v>
      </c>
      <c r="G111" s="289"/>
      <c r="H111" s="289" t="s">
        <v>1334</v>
      </c>
      <c r="I111" s="289" t="s">
        <v>1296</v>
      </c>
      <c r="J111" s="289">
        <v>50</v>
      </c>
      <c r="K111" s="303"/>
    </row>
    <row r="112" s="1" customFormat="1" ht="15" customHeight="1">
      <c r="B112" s="314"/>
      <c r="C112" s="289" t="s">
        <v>1319</v>
      </c>
      <c r="D112" s="289"/>
      <c r="E112" s="289"/>
      <c r="F112" s="312" t="s">
        <v>1300</v>
      </c>
      <c r="G112" s="289"/>
      <c r="H112" s="289" t="s">
        <v>1334</v>
      </c>
      <c r="I112" s="289" t="s">
        <v>1296</v>
      </c>
      <c r="J112" s="289">
        <v>50</v>
      </c>
      <c r="K112" s="303"/>
    </row>
    <row r="113" s="1" customFormat="1" ht="15" customHeight="1">
      <c r="B113" s="314"/>
      <c r="C113" s="289" t="s">
        <v>54</v>
      </c>
      <c r="D113" s="289"/>
      <c r="E113" s="289"/>
      <c r="F113" s="312" t="s">
        <v>1294</v>
      </c>
      <c r="G113" s="289"/>
      <c r="H113" s="289" t="s">
        <v>1335</v>
      </c>
      <c r="I113" s="289" t="s">
        <v>1296</v>
      </c>
      <c r="J113" s="289">
        <v>20</v>
      </c>
      <c r="K113" s="303"/>
    </row>
    <row r="114" s="1" customFormat="1" ht="15" customHeight="1">
      <c r="B114" s="314"/>
      <c r="C114" s="289" t="s">
        <v>1336</v>
      </c>
      <c r="D114" s="289"/>
      <c r="E114" s="289"/>
      <c r="F114" s="312" t="s">
        <v>1294</v>
      </c>
      <c r="G114" s="289"/>
      <c r="H114" s="289" t="s">
        <v>1337</v>
      </c>
      <c r="I114" s="289" t="s">
        <v>1296</v>
      </c>
      <c r="J114" s="289">
        <v>120</v>
      </c>
      <c r="K114" s="303"/>
    </row>
    <row r="115" s="1" customFormat="1" ht="15" customHeight="1">
      <c r="B115" s="314"/>
      <c r="C115" s="289" t="s">
        <v>39</v>
      </c>
      <c r="D115" s="289"/>
      <c r="E115" s="289"/>
      <c r="F115" s="312" t="s">
        <v>1294</v>
      </c>
      <c r="G115" s="289"/>
      <c r="H115" s="289" t="s">
        <v>1338</v>
      </c>
      <c r="I115" s="289" t="s">
        <v>1329</v>
      </c>
      <c r="J115" s="289"/>
      <c r="K115" s="303"/>
    </row>
    <row r="116" s="1" customFormat="1" ht="15" customHeight="1">
      <c r="B116" s="314"/>
      <c r="C116" s="289" t="s">
        <v>49</v>
      </c>
      <c r="D116" s="289"/>
      <c r="E116" s="289"/>
      <c r="F116" s="312" t="s">
        <v>1294</v>
      </c>
      <c r="G116" s="289"/>
      <c r="H116" s="289" t="s">
        <v>1339</v>
      </c>
      <c r="I116" s="289" t="s">
        <v>1329</v>
      </c>
      <c r="J116" s="289"/>
      <c r="K116" s="303"/>
    </row>
    <row r="117" s="1" customFormat="1" ht="15" customHeight="1">
      <c r="B117" s="314"/>
      <c r="C117" s="289" t="s">
        <v>58</v>
      </c>
      <c r="D117" s="289"/>
      <c r="E117" s="289"/>
      <c r="F117" s="312" t="s">
        <v>1294</v>
      </c>
      <c r="G117" s="289"/>
      <c r="H117" s="289" t="s">
        <v>1340</v>
      </c>
      <c r="I117" s="289" t="s">
        <v>1341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1342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1288</v>
      </c>
      <c r="D123" s="304"/>
      <c r="E123" s="304"/>
      <c r="F123" s="304" t="s">
        <v>1289</v>
      </c>
      <c r="G123" s="305"/>
      <c r="H123" s="304" t="s">
        <v>55</v>
      </c>
      <c r="I123" s="304" t="s">
        <v>58</v>
      </c>
      <c r="J123" s="304" t="s">
        <v>1290</v>
      </c>
      <c r="K123" s="333"/>
    </row>
    <row r="124" s="1" customFormat="1" ht="17.25" customHeight="1">
      <c r="B124" s="332"/>
      <c r="C124" s="306" t="s">
        <v>1291</v>
      </c>
      <c r="D124" s="306"/>
      <c r="E124" s="306"/>
      <c r="F124" s="307" t="s">
        <v>1292</v>
      </c>
      <c r="G124" s="308"/>
      <c r="H124" s="306"/>
      <c r="I124" s="306"/>
      <c r="J124" s="306" t="s">
        <v>1293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1297</v>
      </c>
      <c r="D126" s="311"/>
      <c r="E126" s="311"/>
      <c r="F126" s="312" t="s">
        <v>1294</v>
      </c>
      <c r="G126" s="289"/>
      <c r="H126" s="289" t="s">
        <v>1334</v>
      </c>
      <c r="I126" s="289" t="s">
        <v>1296</v>
      </c>
      <c r="J126" s="289">
        <v>120</v>
      </c>
      <c r="K126" s="337"/>
    </row>
    <row r="127" s="1" customFormat="1" ht="15" customHeight="1">
      <c r="B127" s="334"/>
      <c r="C127" s="289" t="s">
        <v>1343</v>
      </c>
      <c r="D127" s="289"/>
      <c r="E127" s="289"/>
      <c r="F127" s="312" t="s">
        <v>1294</v>
      </c>
      <c r="G127" s="289"/>
      <c r="H127" s="289" t="s">
        <v>1344</v>
      </c>
      <c r="I127" s="289" t="s">
        <v>1296</v>
      </c>
      <c r="J127" s="289" t="s">
        <v>1345</v>
      </c>
      <c r="K127" s="337"/>
    </row>
    <row r="128" s="1" customFormat="1" ht="15" customHeight="1">
      <c r="B128" s="334"/>
      <c r="C128" s="289" t="s">
        <v>1242</v>
      </c>
      <c r="D128" s="289"/>
      <c r="E128" s="289"/>
      <c r="F128" s="312" t="s">
        <v>1294</v>
      </c>
      <c r="G128" s="289"/>
      <c r="H128" s="289" t="s">
        <v>1346</v>
      </c>
      <c r="I128" s="289" t="s">
        <v>1296</v>
      </c>
      <c r="J128" s="289" t="s">
        <v>1345</v>
      </c>
      <c r="K128" s="337"/>
    </row>
    <row r="129" s="1" customFormat="1" ht="15" customHeight="1">
      <c r="B129" s="334"/>
      <c r="C129" s="289" t="s">
        <v>1305</v>
      </c>
      <c r="D129" s="289"/>
      <c r="E129" s="289"/>
      <c r="F129" s="312" t="s">
        <v>1300</v>
      </c>
      <c r="G129" s="289"/>
      <c r="H129" s="289" t="s">
        <v>1306</v>
      </c>
      <c r="I129" s="289" t="s">
        <v>1296</v>
      </c>
      <c r="J129" s="289">
        <v>15</v>
      </c>
      <c r="K129" s="337"/>
    </row>
    <row r="130" s="1" customFormat="1" ht="15" customHeight="1">
      <c r="B130" s="334"/>
      <c r="C130" s="315" t="s">
        <v>1307</v>
      </c>
      <c r="D130" s="315"/>
      <c r="E130" s="315"/>
      <c r="F130" s="316" t="s">
        <v>1300</v>
      </c>
      <c r="G130" s="315"/>
      <c r="H130" s="315" t="s">
        <v>1308</v>
      </c>
      <c r="I130" s="315" t="s">
        <v>1296</v>
      </c>
      <c r="J130" s="315">
        <v>15</v>
      </c>
      <c r="K130" s="337"/>
    </row>
    <row r="131" s="1" customFormat="1" ht="15" customHeight="1">
      <c r="B131" s="334"/>
      <c r="C131" s="315" t="s">
        <v>1309</v>
      </c>
      <c r="D131" s="315"/>
      <c r="E131" s="315"/>
      <c r="F131" s="316" t="s">
        <v>1300</v>
      </c>
      <c r="G131" s="315"/>
      <c r="H131" s="315" t="s">
        <v>1310</v>
      </c>
      <c r="I131" s="315" t="s">
        <v>1296</v>
      </c>
      <c r="J131" s="315">
        <v>20</v>
      </c>
      <c r="K131" s="337"/>
    </row>
    <row r="132" s="1" customFormat="1" ht="15" customHeight="1">
      <c r="B132" s="334"/>
      <c r="C132" s="315" t="s">
        <v>1311</v>
      </c>
      <c r="D132" s="315"/>
      <c r="E132" s="315"/>
      <c r="F132" s="316" t="s">
        <v>1300</v>
      </c>
      <c r="G132" s="315"/>
      <c r="H132" s="315" t="s">
        <v>1312</v>
      </c>
      <c r="I132" s="315" t="s">
        <v>1296</v>
      </c>
      <c r="J132" s="315">
        <v>20</v>
      </c>
      <c r="K132" s="337"/>
    </row>
    <row r="133" s="1" customFormat="1" ht="15" customHeight="1">
      <c r="B133" s="334"/>
      <c r="C133" s="289" t="s">
        <v>1299</v>
      </c>
      <c r="D133" s="289"/>
      <c r="E133" s="289"/>
      <c r="F133" s="312" t="s">
        <v>1300</v>
      </c>
      <c r="G133" s="289"/>
      <c r="H133" s="289" t="s">
        <v>1334</v>
      </c>
      <c r="I133" s="289" t="s">
        <v>1296</v>
      </c>
      <c r="J133" s="289">
        <v>50</v>
      </c>
      <c r="K133" s="337"/>
    </row>
    <row r="134" s="1" customFormat="1" ht="15" customHeight="1">
      <c r="B134" s="334"/>
      <c r="C134" s="289" t="s">
        <v>1313</v>
      </c>
      <c r="D134" s="289"/>
      <c r="E134" s="289"/>
      <c r="F134" s="312" t="s">
        <v>1300</v>
      </c>
      <c r="G134" s="289"/>
      <c r="H134" s="289" t="s">
        <v>1334</v>
      </c>
      <c r="I134" s="289" t="s">
        <v>1296</v>
      </c>
      <c r="J134" s="289">
        <v>50</v>
      </c>
      <c r="K134" s="337"/>
    </row>
    <row r="135" s="1" customFormat="1" ht="15" customHeight="1">
      <c r="B135" s="334"/>
      <c r="C135" s="289" t="s">
        <v>1319</v>
      </c>
      <c r="D135" s="289"/>
      <c r="E135" s="289"/>
      <c r="F135" s="312" t="s">
        <v>1300</v>
      </c>
      <c r="G135" s="289"/>
      <c r="H135" s="289" t="s">
        <v>1334</v>
      </c>
      <c r="I135" s="289" t="s">
        <v>1296</v>
      </c>
      <c r="J135" s="289">
        <v>50</v>
      </c>
      <c r="K135" s="337"/>
    </row>
    <row r="136" s="1" customFormat="1" ht="15" customHeight="1">
      <c r="B136" s="334"/>
      <c r="C136" s="289" t="s">
        <v>1321</v>
      </c>
      <c r="D136" s="289"/>
      <c r="E136" s="289"/>
      <c r="F136" s="312" t="s">
        <v>1300</v>
      </c>
      <c r="G136" s="289"/>
      <c r="H136" s="289" t="s">
        <v>1334</v>
      </c>
      <c r="I136" s="289" t="s">
        <v>1296</v>
      </c>
      <c r="J136" s="289">
        <v>50</v>
      </c>
      <c r="K136" s="337"/>
    </row>
    <row r="137" s="1" customFormat="1" ht="15" customHeight="1">
      <c r="B137" s="334"/>
      <c r="C137" s="289" t="s">
        <v>1322</v>
      </c>
      <c r="D137" s="289"/>
      <c r="E137" s="289"/>
      <c r="F137" s="312" t="s">
        <v>1300</v>
      </c>
      <c r="G137" s="289"/>
      <c r="H137" s="289" t="s">
        <v>1347</v>
      </c>
      <c r="I137" s="289" t="s">
        <v>1296</v>
      </c>
      <c r="J137" s="289">
        <v>255</v>
      </c>
      <c r="K137" s="337"/>
    </row>
    <row r="138" s="1" customFormat="1" ht="15" customHeight="1">
      <c r="B138" s="334"/>
      <c r="C138" s="289" t="s">
        <v>1324</v>
      </c>
      <c r="D138" s="289"/>
      <c r="E138" s="289"/>
      <c r="F138" s="312" t="s">
        <v>1294</v>
      </c>
      <c r="G138" s="289"/>
      <c r="H138" s="289" t="s">
        <v>1348</v>
      </c>
      <c r="I138" s="289" t="s">
        <v>1326</v>
      </c>
      <c r="J138" s="289"/>
      <c r="K138" s="337"/>
    </row>
    <row r="139" s="1" customFormat="1" ht="15" customHeight="1">
      <c r="B139" s="334"/>
      <c r="C139" s="289" t="s">
        <v>1327</v>
      </c>
      <c r="D139" s="289"/>
      <c r="E139" s="289"/>
      <c r="F139" s="312" t="s">
        <v>1294</v>
      </c>
      <c r="G139" s="289"/>
      <c r="H139" s="289" t="s">
        <v>1349</v>
      </c>
      <c r="I139" s="289" t="s">
        <v>1329</v>
      </c>
      <c r="J139" s="289"/>
      <c r="K139" s="337"/>
    </row>
    <row r="140" s="1" customFormat="1" ht="15" customHeight="1">
      <c r="B140" s="334"/>
      <c r="C140" s="289" t="s">
        <v>1330</v>
      </c>
      <c r="D140" s="289"/>
      <c r="E140" s="289"/>
      <c r="F140" s="312" t="s">
        <v>1294</v>
      </c>
      <c r="G140" s="289"/>
      <c r="H140" s="289" t="s">
        <v>1330</v>
      </c>
      <c r="I140" s="289" t="s">
        <v>1329</v>
      </c>
      <c r="J140" s="289"/>
      <c r="K140" s="337"/>
    </row>
    <row r="141" s="1" customFormat="1" ht="15" customHeight="1">
      <c r="B141" s="334"/>
      <c r="C141" s="289" t="s">
        <v>39</v>
      </c>
      <c r="D141" s="289"/>
      <c r="E141" s="289"/>
      <c r="F141" s="312" t="s">
        <v>1294</v>
      </c>
      <c r="G141" s="289"/>
      <c r="H141" s="289" t="s">
        <v>1350</v>
      </c>
      <c r="I141" s="289" t="s">
        <v>1329</v>
      </c>
      <c r="J141" s="289"/>
      <c r="K141" s="337"/>
    </row>
    <row r="142" s="1" customFormat="1" ht="15" customHeight="1">
      <c r="B142" s="334"/>
      <c r="C142" s="289" t="s">
        <v>1351</v>
      </c>
      <c r="D142" s="289"/>
      <c r="E142" s="289"/>
      <c r="F142" s="312" t="s">
        <v>1294</v>
      </c>
      <c r="G142" s="289"/>
      <c r="H142" s="289" t="s">
        <v>1352</v>
      </c>
      <c r="I142" s="289" t="s">
        <v>1329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1353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1288</v>
      </c>
      <c r="D148" s="304"/>
      <c r="E148" s="304"/>
      <c r="F148" s="304" t="s">
        <v>1289</v>
      </c>
      <c r="G148" s="305"/>
      <c r="H148" s="304" t="s">
        <v>55</v>
      </c>
      <c r="I148" s="304" t="s">
        <v>58</v>
      </c>
      <c r="J148" s="304" t="s">
        <v>1290</v>
      </c>
      <c r="K148" s="303"/>
    </row>
    <row r="149" s="1" customFormat="1" ht="17.25" customHeight="1">
      <c r="B149" s="301"/>
      <c r="C149" s="306" t="s">
        <v>1291</v>
      </c>
      <c r="D149" s="306"/>
      <c r="E149" s="306"/>
      <c r="F149" s="307" t="s">
        <v>1292</v>
      </c>
      <c r="G149" s="308"/>
      <c r="H149" s="306"/>
      <c r="I149" s="306"/>
      <c r="J149" s="306" t="s">
        <v>1293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1297</v>
      </c>
      <c r="D151" s="289"/>
      <c r="E151" s="289"/>
      <c r="F151" s="342" t="s">
        <v>1294</v>
      </c>
      <c r="G151" s="289"/>
      <c r="H151" s="341" t="s">
        <v>1334</v>
      </c>
      <c r="I151" s="341" t="s">
        <v>1296</v>
      </c>
      <c r="J151" s="341">
        <v>120</v>
      </c>
      <c r="K151" s="337"/>
    </row>
    <row r="152" s="1" customFormat="1" ht="15" customHeight="1">
      <c r="B152" s="314"/>
      <c r="C152" s="341" t="s">
        <v>1343</v>
      </c>
      <c r="D152" s="289"/>
      <c r="E152" s="289"/>
      <c r="F152" s="342" t="s">
        <v>1294</v>
      </c>
      <c r="G152" s="289"/>
      <c r="H152" s="341" t="s">
        <v>1354</v>
      </c>
      <c r="I152" s="341" t="s">
        <v>1296</v>
      </c>
      <c r="J152" s="341" t="s">
        <v>1345</v>
      </c>
      <c r="K152" s="337"/>
    </row>
    <row r="153" s="1" customFormat="1" ht="15" customHeight="1">
      <c r="B153" s="314"/>
      <c r="C153" s="341" t="s">
        <v>1242</v>
      </c>
      <c r="D153" s="289"/>
      <c r="E153" s="289"/>
      <c r="F153" s="342" t="s">
        <v>1294</v>
      </c>
      <c r="G153" s="289"/>
      <c r="H153" s="341" t="s">
        <v>1355</v>
      </c>
      <c r="I153" s="341" t="s">
        <v>1296</v>
      </c>
      <c r="J153" s="341" t="s">
        <v>1345</v>
      </c>
      <c r="K153" s="337"/>
    </row>
    <row r="154" s="1" customFormat="1" ht="15" customHeight="1">
      <c r="B154" s="314"/>
      <c r="C154" s="341" t="s">
        <v>1299</v>
      </c>
      <c r="D154" s="289"/>
      <c r="E154" s="289"/>
      <c r="F154" s="342" t="s">
        <v>1300</v>
      </c>
      <c r="G154" s="289"/>
      <c r="H154" s="341" t="s">
        <v>1334</v>
      </c>
      <c r="I154" s="341" t="s">
        <v>1296</v>
      </c>
      <c r="J154" s="341">
        <v>50</v>
      </c>
      <c r="K154" s="337"/>
    </row>
    <row r="155" s="1" customFormat="1" ht="15" customHeight="1">
      <c r="B155" s="314"/>
      <c r="C155" s="341" t="s">
        <v>1302</v>
      </c>
      <c r="D155" s="289"/>
      <c r="E155" s="289"/>
      <c r="F155" s="342" t="s">
        <v>1294</v>
      </c>
      <c r="G155" s="289"/>
      <c r="H155" s="341" t="s">
        <v>1334</v>
      </c>
      <c r="I155" s="341" t="s">
        <v>1304</v>
      </c>
      <c r="J155" s="341"/>
      <c r="K155" s="337"/>
    </row>
    <row r="156" s="1" customFormat="1" ht="15" customHeight="1">
      <c r="B156" s="314"/>
      <c r="C156" s="341" t="s">
        <v>1313</v>
      </c>
      <c r="D156" s="289"/>
      <c r="E156" s="289"/>
      <c r="F156" s="342" t="s">
        <v>1300</v>
      </c>
      <c r="G156" s="289"/>
      <c r="H156" s="341" t="s">
        <v>1334</v>
      </c>
      <c r="I156" s="341" t="s">
        <v>1296</v>
      </c>
      <c r="J156" s="341">
        <v>50</v>
      </c>
      <c r="K156" s="337"/>
    </row>
    <row r="157" s="1" customFormat="1" ht="15" customHeight="1">
      <c r="B157" s="314"/>
      <c r="C157" s="341" t="s">
        <v>1321</v>
      </c>
      <c r="D157" s="289"/>
      <c r="E157" s="289"/>
      <c r="F157" s="342" t="s">
        <v>1300</v>
      </c>
      <c r="G157" s="289"/>
      <c r="H157" s="341" t="s">
        <v>1334</v>
      </c>
      <c r="I157" s="341" t="s">
        <v>1296</v>
      </c>
      <c r="J157" s="341">
        <v>50</v>
      </c>
      <c r="K157" s="337"/>
    </row>
    <row r="158" s="1" customFormat="1" ht="15" customHeight="1">
      <c r="B158" s="314"/>
      <c r="C158" s="341" t="s">
        <v>1319</v>
      </c>
      <c r="D158" s="289"/>
      <c r="E158" s="289"/>
      <c r="F158" s="342" t="s">
        <v>1300</v>
      </c>
      <c r="G158" s="289"/>
      <c r="H158" s="341" t="s">
        <v>1334</v>
      </c>
      <c r="I158" s="341" t="s">
        <v>1296</v>
      </c>
      <c r="J158" s="341">
        <v>50</v>
      </c>
      <c r="K158" s="337"/>
    </row>
    <row r="159" s="1" customFormat="1" ht="15" customHeight="1">
      <c r="B159" s="314"/>
      <c r="C159" s="341" t="s">
        <v>91</v>
      </c>
      <c r="D159" s="289"/>
      <c r="E159" s="289"/>
      <c r="F159" s="342" t="s">
        <v>1294</v>
      </c>
      <c r="G159" s="289"/>
      <c r="H159" s="341" t="s">
        <v>1356</v>
      </c>
      <c r="I159" s="341" t="s">
        <v>1296</v>
      </c>
      <c r="J159" s="341" t="s">
        <v>1357</v>
      </c>
      <c r="K159" s="337"/>
    </row>
    <row r="160" s="1" customFormat="1" ht="15" customHeight="1">
      <c r="B160" s="314"/>
      <c r="C160" s="341" t="s">
        <v>1358</v>
      </c>
      <c r="D160" s="289"/>
      <c r="E160" s="289"/>
      <c r="F160" s="342" t="s">
        <v>1294</v>
      </c>
      <c r="G160" s="289"/>
      <c r="H160" s="341" t="s">
        <v>1359</v>
      </c>
      <c r="I160" s="341" t="s">
        <v>1329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1360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1288</v>
      </c>
      <c r="D166" s="304"/>
      <c r="E166" s="304"/>
      <c r="F166" s="304" t="s">
        <v>1289</v>
      </c>
      <c r="G166" s="346"/>
      <c r="H166" s="347" t="s">
        <v>55</v>
      </c>
      <c r="I166" s="347" t="s">
        <v>58</v>
      </c>
      <c r="J166" s="304" t="s">
        <v>1290</v>
      </c>
      <c r="K166" s="281"/>
    </row>
    <row r="167" s="1" customFormat="1" ht="17.25" customHeight="1">
      <c r="B167" s="282"/>
      <c r="C167" s="306" t="s">
        <v>1291</v>
      </c>
      <c r="D167" s="306"/>
      <c r="E167" s="306"/>
      <c r="F167" s="307" t="s">
        <v>1292</v>
      </c>
      <c r="G167" s="348"/>
      <c r="H167" s="349"/>
      <c r="I167" s="349"/>
      <c r="J167" s="306" t="s">
        <v>1293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1297</v>
      </c>
      <c r="D169" s="289"/>
      <c r="E169" s="289"/>
      <c r="F169" s="312" t="s">
        <v>1294</v>
      </c>
      <c r="G169" s="289"/>
      <c r="H169" s="289" t="s">
        <v>1334</v>
      </c>
      <c r="I169" s="289" t="s">
        <v>1296</v>
      </c>
      <c r="J169" s="289">
        <v>120</v>
      </c>
      <c r="K169" s="337"/>
    </row>
    <row r="170" s="1" customFormat="1" ht="15" customHeight="1">
      <c r="B170" s="314"/>
      <c r="C170" s="289" t="s">
        <v>1343</v>
      </c>
      <c r="D170" s="289"/>
      <c r="E170" s="289"/>
      <c r="F170" s="312" t="s">
        <v>1294</v>
      </c>
      <c r="G170" s="289"/>
      <c r="H170" s="289" t="s">
        <v>1344</v>
      </c>
      <c r="I170" s="289" t="s">
        <v>1296</v>
      </c>
      <c r="J170" s="289" t="s">
        <v>1345</v>
      </c>
      <c r="K170" s="337"/>
    </row>
    <row r="171" s="1" customFormat="1" ht="15" customHeight="1">
      <c r="B171" s="314"/>
      <c r="C171" s="289" t="s">
        <v>1242</v>
      </c>
      <c r="D171" s="289"/>
      <c r="E171" s="289"/>
      <c r="F171" s="312" t="s">
        <v>1294</v>
      </c>
      <c r="G171" s="289"/>
      <c r="H171" s="289" t="s">
        <v>1361</v>
      </c>
      <c r="I171" s="289" t="s">
        <v>1296</v>
      </c>
      <c r="J171" s="289" t="s">
        <v>1345</v>
      </c>
      <c r="K171" s="337"/>
    </row>
    <row r="172" s="1" customFormat="1" ht="15" customHeight="1">
      <c r="B172" s="314"/>
      <c r="C172" s="289" t="s">
        <v>1299</v>
      </c>
      <c r="D172" s="289"/>
      <c r="E172" s="289"/>
      <c r="F172" s="312" t="s">
        <v>1300</v>
      </c>
      <c r="G172" s="289"/>
      <c r="H172" s="289" t="s">
        <v>1361</v>
      </c>
      <c r="I172" s="289" t="s">
        <v>1296</v>
      </c>
      <c r="J172" s="289">
        <v>50</v>
      </c>
      <c r="K172" s="337"/>
    </row>
    <row r="173" s="1" customFormat="1" ht="15" customHeight="1">
      <c r="B173" s="314"/>
      <c r="C173" s="289" t="s">
        <v>1302</v>
      </c>
      <c r="D173" s="289"/>
      <c r="E173" s="289"/>
      <c r="F173" s="312" t="s">
        <v>1294</v>
      </c>
      <c r="G173" s="289"/>
      <c r="H173" s="289" t="s">
        <v>1361</v>
      </c>
      <c r="I173" s="289" t="s">
        <v>1304</v>
      </c>
      <c r="J173" s="289"/>
      <c r="K173" s="337"/>
    </row>
    <row r="174" s="1" customFormat="1" ht="15" customHeight="1">
      <c r="B174" s="314"/>
      <c r="C174" s="289" t="s">
        <v>1313</v>
      </c>
      <c r="D174" s="289"/>
      <c r="E174" s="289"/>
      <c r="F174" s="312" t="s">
        <v>1300</v>
      </c>
      <c r="G174" s="289"/>
      <c r="H174" s="289" t="s">
        <v>1361</v>
      </c>
      <c r="I174" s="289" t="s">
        <v>1296</v>
      </c>
      <c r="J174" s="289">
        <v>50</v>
      </c>
      <c r="K174" s="337"/>
    </row>
    <row r="175" s="1" customFormat="1" ht="15" customHeight="1">
      <c r="B175" s="314"/>
      <c r="C175" s="289" t="s">
        <v>1321</v>
      </c>
      <c r="D175" s="289"/>
      <c r="E175" s="289"/>
      <c r="F175" s="312" t="s">
        <v>1300</v>
      </c>
      <c r="G175" s="289"/>
      <c r="H175" s="289" t="s">
        <v>1361</v>
      </c>
      <c r="I175" s="289" t="s">
        <v>1296</v>
      </c>
      <c r="J175" s="289">
        <v>50</v>
      </c>
      <c r="K175" s="337"/>
    </row>
    <row r="176" s="1" customFormat="1" ht="15" customHeight="1">
      <c r="B176" s="314"/>
      <c r="C176" s="289" t="s">
        <v>1319</v>
      </c>
      <c r="D176" s="289"/>
      <c r="E176" s="289"/>
      <c r="F176" s="312" t="s">
        <v>1300</v>
      </c>
      <c r="G176" s="289"/>
      <c r="H176" s="289" t="s">
        <v>1361</v>
      </c>
      <c r="I176" s="289" t="s">
        <v>1296</v>
      </c>
      <c r="J176" s="289">
        <v>50</v>
      </c>
      <c r="K176" s="337"/>
    </row>
    <row r="177" s="1" customFormat="1" ht="15" customHeight="1">
      <c r="B177" s="314"/>
      <c r="C177" s="289" t="s">
        <v>105</v>
      </c>
      <c r="D177" s="289"/>
      <c r="E177" s="289"/>
      <c r="F177" s="312" t="s">
        <v>1294</v>
      </c>
      <c r="G177" s="289"/>
      <c r="H177" s="289" t="s">
        <v>1362</v>
      </c>
      <c r="I177" s="289" t="s">
        <v>1363</v>
      </c>
      <c r="J177" s="289"/>
      <c r="K177" s="337"/>
    </row>
    <row r="178" s="1" customFormat="1" ht="15" customHeight="1">
      <c r="B178" s="314"/>
      <c r="C178" s="289" t="s">
        <v>58</v>
      </c>
      <c r="D178" s="289"/>
      <c r="E178" s="289"/>
      <c r="F178" s="312" t="s">
        <v>1294</v>
      </c>
      <c r="G178" s="289"/>
      <c r="H178" s="289" t="s">
        <v>1364</v>
      </c>
      <c r="I178" s="289" t="s">
        <v>1365</v>
      </c>
      <c r="J178" s="289">
        <v>1</v>
      </c>
      <c r="K178" s="337"/>
    </row>
    <row r="179" s="1" customFormat="1" ht="15" customHeight="1">
      <c r="B179" s="314"/>
      <c r="C179" s="289" t="s">
        <v>54</v>
      </c>
      <c r="D179" s="289"/>
      <c r="E179" s="289"/>
      <c r="F179" s="312" t="s">
        <v>1294</v>
      </c>
      <c r="G179" s="289"/>
      <c r="H179" s="289" t="s">
        <v>1366</v>
      </c>
      <c r="I179" s="289" t="s">
        <v>1296</v>
      </c>
      <c r="J179" s="289">
        <v>20</v>
      </c>
      <c r="K179" s="337"/>
    </row>
    <row r="180" s="1" customFormat="1" ht="15" customHeight="1">
      <c r="B180" s="314"/>
      <c r="C180" s="289" t="s">
        <v>55</v>
      </c>
      <c r="D180" s="289"/>
      <c r="E180" s="289"/>
      <c r="F180" s="312" t="s">
        <v>1294</v>
      </c>
      <c r="G180" s="289"/>
      <c r="H180" s="289" t="s">
        <v>1367</v>
      </c>
      <c r="I180" s="289" t="s">
        <v>1296</v>
      </c>
      <c r="J180" s="289">
        <v>255</v>
      </c>
      <c r="K180" s="337"/>
    </row>
    <row r="181" s="1" customFormat="1" ht="15" customHeight="1">
      <c r="B181" s="314"/>
      <c r="C181" s="289" t="s">
        <v>106</v>
      </c>
      <c r="D181" s="289"/>
      <c r="E181" s="289"/>
      <c r="F181" s="312" t="s">
        <v>1294</v>
      </c>
      <c r="G181" s="289"/>
      <c r="H181" s="289" t="s">
        <v>1258</v>
      </c>
      <c r="I181" s="289" t="s">
        <v>1296</v>
      </c>
      <c r="J181" s="289">
        <v>10</v>
      </c>
      <c r="K181" s="337"/>
    </row>
    <row r="182" s="1" customFormat="1" ht="15" customHeight="1">
      <c r="B182" s="314"/>
      <c r="C182" s="289" t="s">
        <v>107</v>
      </c>
      <c r="D182" s="289"/>
      <c r="E182" s="289"/>
      <c r="F182" s="312" t="s">
        <v>1294</v>
      </c>
      <c r="G182" s="289"/>
      <c r="H182" s="289" t="s">
        <v>1368</v>
      </c>
      <c r="I182" s="289" t="s">
        <v>1329</v>
      </c>
      <c r="J182" s="289"/>
      <c r="K182" s="337"/>
    </row>
    <row r="183" s="1" customFormat="1" ht="15" customHeight="1">
      <c r="B183" s="314"/>
      <c r="C183" s="289" t="s">
        <v>1369</v>
      </c>
      <c r="D183" s="289"/>
      <c r="E183" s="289"/>
      <c r="F183" s="312" t="s">
        <v>1294</v>
      </c>
      <c r="G183" s="289"/>
      <c r="H183" s="289" t="s">
        <v>1370</v>
      </c>
      <c r="I183" s="289" t="s">
        <v>1329</v>
      </c>
      <c r="J183" s="289"/>
      <c r="K183" s="337"/>
    </row>
    <row r="184" s="1" customFormat="1" ht="15" customHeight="1">
      <c r="B184" s="314"/>
      <c r="C184" s="289" t="s">
        <v>1358</v>
      </c>
      <c r="D184" s="289"/>
      <c r="E184" s="289"/>
      <c r="F184" s="312" t="s">
        <v>1294</v>
      </c>
      <c r="G184" s="289"/>
      <c r="H184" s="289" t="s">
        <v>1371</v>
      </c>
      <c r="I184" s="289" t="s">
        <v>1329</v>
      </c>
      <c r="J184" s="289"/>
      <c r="K184" s="337"/>
    </row>
    <row r="185" s="1" customFormat="1" ht="15" customHeight="1">
      <c r="B185" s="314"/>
      <c r="C185" s="289" t="s">
        <v>109</v>
      </c>
      <c r="D185" s="289"/>
      <c r="E185" s="289"/>
      <c r="F185" s="312" t="s">
        <v>1300</v>
      </c>
      <c r="G185" s="289"/>
      <c r="H185" s="289" t="s">
        <v>1372</v>
      </c>
      <c r="I185" s="289" t="s">
        <v>1296</v>
      </c>
      <c r="J185" s="289">
        <v>50</v>
      </c>
      <c r="K185" s="337"/>
    </row>
    <row r="186" s="1" customFormat="1" ht="15" customHeight="1">
      <c r="B186" s="314"/>
      <c r="C186" s="289" t="s">
        <v>1373</v>
      </c>
      <c r="D186" s="289"/>
      <c r="E186" s="289"/>
      <c r="F186" s="312" t="s">
        <v>1300</v>
      </c>
      <c r="G186" s="289"/>
      <c r="H186" s="289" t="s">
        <v>1374</v>
      </c>
      <c r="I186" s="289" t="s">
        <v>1375</v>
      </c>
      <c r="J186" s="289"/>
      <c r="K186" s="337"/>
    </row>
    <row r="187" s="1" customFormat="1" ht="15" customHeight="1">
      <c r="B187" s="314"/>
      <c r="C187" s="289" t="s">
        <v>1376</v>
      </c>
      <c r="D187" s="289"/>
      <c r="E187" s="289"/>
      <c r="F187" s="312" t="s">
        <v>1300</v>
      </c>
      <c r="G187" s="289"/>
      <c r="H187" s="289" t="s">
        <v>1377</v>
      </c>
      <c r="I187" s="289" t="s">
        <v>1375</v>
      </c>
      <c r="J187" s="289"/>
      <c r="K187" s="337"/>
    </row>
    <row r="188" s="1" customFormat="1" ht="15" customHeight="1">
      <c r="B188" s="314"/>
      <c r="C188" s="289" t="s">
        <v>1378</v>
      </c>
      <c r="D188" s="289"/>
      <c r="E188" s="289"/>
      <c r="F188" s="312" t="s">
        <v>1300</v>
      </c>
      <c r="G188" s="289"/>
      <c r="H188" s="289" t="s">
        <v>1379</v>
      </c>
      <c r="I188" s="289" t="s">
        <v>1375</v>
      </c>
      <c r="J188" s="289"/>
      <c r="K188" s="337"/>
    </row>
    <row r="189" s="1" customFormat="1" ht="15" customHeight="1">
      <c r="B189" s="314"/>
      <c r="C189" s="350" t="s">
        <v>1380</v>
      </c>
      <c r="D189" s="289"/>
      <c r="E189" s="289"/>
      <c r="F189" s="312" t="s">
        <v>1300</v>
      </c>
      <c r="G189" s="289"/>
      <c r="H189" s="289" t="s">
        <v>1381</v>
      </c>
      <c r="I189" s="289" t="s">
        <v>1382</v>
      </c>
      <c r="J189" s="351" t="s">
        <v>1383</v>
      </c>
      <c r="K189" s="337"/>
    </row>
    <row r="190" s="1" customFormat="1" ht="15" customHeight="1">
      <c r="B190" s="314"/>
      <c r="C190" s="350" t="s">
        <v>43</v>
      </c>
      <c r="D190" s="289"/>
      <c r="E190" s="289"/>
      <c r="F190" s="312" t="s">
        <v>1294</v>
      </c>
      <c r="G190" s="289"/>
      <c r="H190" s="286" t="s">
        <v>1384</v>
      </c>
      <c r="I190" s="289" t="s">
        <v>1385</v>
      </c>
      <c r="J190" s="289"/>
      <c r="K190" s="337"/>
    </row>
    <row r="191" s="1" customFormat="1" ht="15" customHeight="1">
      <c r="B191" s="314"/>
      <c r="C191" s="350" t="s">
        <v>1386</v>
      </c>
      <c r="D191" s="289"/>
      <c r="E191" s="289"/>
      <c r="F191" s="312" t="s">
        <v>1294</v>
      </c>
      <c r="G191" s="289"/>
      <c r="H191" s="289" t="s">
        <v>1387</v>
      </c>
      <c r="I191" s="289" t="s">
        <v>1329</v>
      </c>
      <c r="J191" s="289"/>
      <c r="K191" s="337"/>
    </row>
    <row r="192" s="1" customFormat="1" ht="15" customHeight="1">
      <c r="B192" s="314"/>
      <c r="C192" s="350" t="s">
        <v>1388</v>
      </c>
      <c r="D192" s="289"/>
      <c r="E192" s="289"/>
      <c r="F192" s="312" t="s">
        <v>1294</v>
      </c>
      <c r="G192" s="289"/>
      <c r="H192" s="289" t="s">
        <v>1389</v>
      </c>
      <c r="I192" s="289" t="s">
        <v>1329</v>
      </c>
      <c r="J192" s="289"/>
      <c r="K192" s="337"/>
    </row>
    <row r="193" s="1" customFormat="1" ht="15" customHeight="1">
      <c r="B193" s="314"/>
      <c r="C193" s="350" t="s">
        <v>1390</v>
      </c>
      <c r="D193" s="289"/>
      <c r="E193" s="289"/>
      <c r="F193" s="312" t="s">
        <v>1300</v>
      </c>
      <c r="G193" s="289"/>
      <c r="H193" s="289" t="s">
        <v>1391</v>
      </c>
      <c r="I193" s="289" t="s">
        <v>1329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1392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1393</v>
      </c>
      <c r="D200" s="353"/>
      <c r="E200" s="353"/>
      <c r="F200" s="353" t="s">
        <v>1394</v>
      </c>
      <c r="G200" s="354"/>
      <c r="H200" s="353" t="s">
        <v>1395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1385</v>
      </c>
      <c r="D202" s="289"/>
      <c r="E202" s="289"/>
      <c r="F202" s="312" t="s">
        <v>44</v>
      </c>
      <c r="G202" s="289"/>
      <c r="H202" s="289" t="s">
        <v>1396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45</v>
      </c>
      <c r="G203" s="289"/>
      <c r="H203" s="289" t="s">
        <v>1397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48</v>
      </c>
      <c r="G204" s="289"/>
      <c r="H204" s="289" t="s">
        <v>1398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46</v>
      </c>
      <c r="G205" s="289"/>
      <c r="H205" s="289" t="s">
        <v>1399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47</v>
      </c>
      <c r="G206" s="289"/>
      <c r="H206" s="289" t="s">
        <v>1400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1341</v>
      </c>
      <c r="D208" s="289"/>
      <c r="E208" s="289"/>
      <c r="F208" s="312" t="s">
        <v>80</v>
      </c>
      <c r="G208" s="289"/>
      <c r="H208" s="289" t="s">
        <v>1401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1238</v>
      </c>
      <c r="G209" s="289"/>
      <c r="H209" s="289" t="s">
        <v>1239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1236</v>
      </c>
      <c r="G210" s="289"/>
      <c r="H210" s="289" t="s">
        <v>1402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1240</v>
      </c>
      <c r="G211" s="350"/>
      <c r="H211" s="341" t="s">
        <v>1241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1156</v>
      </c>
      <c r="G212" s="350"/>
      <c r="H212" s="341" t="s">
        <v>1403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1365</v>
      </c>
      <c r="D214" s="289"/>
      <c r="E214" s="289"/>
      <c r="F214" s="312">
        <v>1</v>
      </c>
      <c r="G214" s="350"/>
      <c r="H214" s="341" t="s">
        <v>1404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1405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1406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1407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2022-09-12T16:54:00Z</dcterms:created>
  <dcterms:modified xsi:type="dcterms:W3CDTF">2022-09-12T16:54:16Z</dcterms:modified>
</cp:coreProperties>
</file>